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13620" activeTab="4"/>
  </bookViews>
  <sheets>
    <sheet name="3 Charts Combined" sheetId="15" r:id="rId1"/>
    <sheet name="CO2-JGC Vert" sheetId="18" r:id="rId2"/>
    <sheet name="CO2-Fish Meal Vert" sheetId="19" r:id="rId3"/>
    <sheet name="CO2-Caffeine Vert" sheetId="20" r:id="rId4"/>
    <sheet name="Nov 2010" sheetId="21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O325" i="20"/>
  <c r="H309"/>
  <c r="K207"/>
  <c r="H207"/>
  <c r="K206"/>
  <c r="H206"/>
  <c r="K205"/>
  <c r="H205"/>
  <c r="K204"/>
  <c r="H204"/>
  <c r="K203"/>
  <c r="H203"/>
  <c r="K202"/>
  <c r="H202"/>
  <c r="K201"/>
  <c r="H201"/>
  <c r="K200"/>
  <c r="H200"/>
  <c r="K199"/>
  <c r="H199"/>
  <c r="K198"/>
  <c r="H198"/>
  <c r="K197"/>
  <c r="H197"/>
  <c r="K196"/>
  <c r="H196"/>
  <c r="K195"/>
  <c r="H195"/>
  <c r="K194"/>
  <c r="H194"/>
  <c r="K193"/>
  <c r="H193"/>
  <c r="K192"/>
  <c r="H192"/>
  <c r="K191"/>
  <c r="H191"/>
  <c r="K190"/>
  <c r="H190"/>
  <c r="K189"/>
  <c r="H189"/>
  <c r="K188"/>
  <c r="H188"/>
  <c r="K187"/>
  <c r="H187"/>
  <c r="K186"/>
  <c r="H186"/>
  <c r="K185"/>
  <c r="H185"/>
  <c r="K184"/>
  <c r="H184"/>
  <c r="K183"/>
  <c r="H183"/>
  <c r="K182"/>
  <c r="H182"/>
  <c r="K181"/>
  <c r="H181"/>
  <c r="H180"/>
  <c r="H179"/>
  <c r="H178"/>
  <c r="H177"/>
  <c r="H176"/>
  <c r="H175"/>
  <c r="H174"/>
  <c r="H173"/>
  <c r="H172"/>
  <c r="K171"/>
  <c r="H171"/>
  <c r="K170"/>
  <c r="H170"/>
  <c r="K169"/>
  <c r="H169"/>
  <c r="K168"/>
  <c r="H168"/>
  <c r="K167"/>
  <c r="H167"/>
  <c r="K166"/>
  <c r="H166"/>
  <c r="K165"/>
  <c r="H165"/>
  <c r="K164"/>
  <c r="H164"/>
  <c r="K163"/>
  <c r="H163"/>
  <c r="K162"/>
  <c r="H162"/>
  <c r="K161"/>
  <c r="H161"/>
  <c r="K160"/>
  <c r="H160"/>
  <c r="K159"/>
  <c r="H159"/>
  <c r="K158"/>
  <c r="H158"/>
  <c r="K157"/>
  <c r="H157"/>
  <c r="K156"/>
  <c r="H156"/>
  <c r="K155"/>
  <c r="H155"/>
  <c r="K154"/>
  <c r="H154"/>
  <c r="K153"/>
  <c r="H153"/>
  <c r="K152"/>
  <c r="H152"/>
  <c r="K151"/>
  <c r="H151"/>
  <c r="K150"/>
  <c r="H150"/>
  <c r="K149"/>
  <c r="H149"/>
  <c r="K148"/>
  <c r="H148"/>
  <c r="K147"/>
  <c r="H147"/>
  <c r="K146"/>
  <c r="H146"/>
  <c r="K145"/>
  <c r="H145"/>
  <c r="K144"/>
  <c r="H144"/>
  <c r="K143"/>
  <c r="H143"/>
  <c r="K142"/>
  <c r="H142"/>
  <c r="K141"/>
  <c r="H141"/>
  <c r="K140"/>
  <c r="H140"/>
  <c r="K139"/>
  <c r="H139"/>
  <c r="K138"/>
  <c r="H138"/>
  <c r="K137"/>
  <c r="H137"/>
  <c r="K136"/>
  <c r="H136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M48" s="1"/>
  <c r="AE3"/>
  <c r="AH2"/>
  <c r="AF2"/>
  <c r="AE2"/>
  <c r="AG109" s="1"/>
  <c r="P243" i="19"/>
  <c r="O243"/>
  <c r="H213"/>
  <c r="H212"/>
  <c r="H211"/>
  <c r="H210"/>
  <c r="H209"/>
  <c r="H208"/>
  <c r="H191"/>
  <c r="H190"/>
  <c r="H189"/>
  <c r="H188"/>
  <c r="H187"/>
  <c r="H186"/>
  <c r="H185"/>
  <c r="H184"/>
  <c r="H183"/>
  <c r="H182"/>
  <c r="H181"/>
  <c r="H180"/>
  <c r="H179"/>
  <c r="H178"/>
  <c r="H177"/>
  <c r="H176"/>
  <c r="J157"/>
  <c r="H157"/>
  <c r="J156"/>
  <c r="H156"/>
  <c r="J155"/>
  <c r="H155"/>
  <c r="J154"/>
  <c r="H154"/>
  <c r="J153"/>
  <c r="H153"/>
  <c r="J152"/>
  <c r="H152"/>
  <c r="K151"/>
  <c r="H151"/>
  <c r="K150"/>
  <c r="H150"/>
  <c r="K149"/>
  <c r="H149"/>
  <c r="K148"/>
  <c r="H148"/>
  <c r="K147"/>
  <c r="H147"/>
  <c r="K146"/>
  <c r="H146"/>
  <c r="K145"/>
  <c r="H145"/>
  <c r="K144"/>
  <c r="H144"/>
  <c r="K143"/>
  <c r="H143"/>
  <c r="K142"/>
  <c r="H142"/>
  <c r="K141"/>
  <c r="H141"/>
  <c r="K140"/>
  <c r="H140"/>
  <c r="H139"/>
  <c r="H138"/>
  <c r="H137"/>
  <c r="H136"/>
  <c r="H135"/>
  <c r="H134"/>
  <c r="K133"/>
  <c r="H133"/>
  <c r="K132"/>
  <c r="H132"/>
  <c r="K131"/>
  <c r="H131"/>
  <c r="K130"/>
  <c r="H130"/>
  <c r="K129"/>
  <c r="H129"/>
  <c r="K128"/>
  <c r="H128"/>
  <c r="K127"/>
  <c r="H127"/>
  <c r="K126"/>
  <c r="H126"/>
  <c r="K125"/>
  <c r="H125"/>
  <c r="K124"/>
  <c r="H124"/>
  <c r="K123"/>
  <c r="H123"/>
  <c r="K122"/>
  <c r="H122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M50" s="1"/>
  <c r="AF3"/>
  <c r="AF2"/>
  <c r="AH106" s="1"/>
  <c r="K419" i="18"/>
  <c r="H419"/>
  <c r="K418"/>
  <c r="H418"/>
  <c r="K417"/>
  <c r="H417"/>
  <c r="K416"/>
  <c r="H416"/>
  <c r="K415"/>
  <c r="H415"/>
  <c r="K414"/>
  <c r="H414"/>
  <c r="K413"/>
  <c r="H413"/>
  <c r="H412"/>
  <c r="H411"/>
  <c r="H410"/>
  <c r="H409"/>
  <c r="H408"/>
  <c r="H407"/>
  <c r="H406"/>
  <c r="H405"/>
  <c r="H326"/>
  <c r="H325"/>
  <c r="H324"/>
  <c r="H323"/>
  <c r="H307"/>
  <c r="H306"/>
  <c r="H305"/>
  <c r="H304"/>
  <c r="H303"/>
  <c r="H302"/>
  <c r="H301"/>
  <c r="H300"/>
  <c r="H264"/>
  <c r="H263"/>
  <c r="H262"/>
  <c r="H261"/>
  <c r="H260"/>
  <c r="H259"/>
  <c r="H258"/>
  <c r="H257"/>
  <c r="H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11"/>
  <c r="H211"/>
  <c r="K210"/>
  <c r="H210"/>
  <c r="K209"/>
  <c r="H209"/>
  <c r="K208"/>
  <c r="H208"/>
  <c r="K207"/>
  <c r="H207"/>
  <c r="K206"/>
  <c r="H206"/>
  <c r="K205"/>
  <c r="H205"/>
  <c r="K204"/>
  <c r="H204"/>
  <c r="K203"/>
  <c r="H203"/>
  <c r="K202"/>
  <c r="H202"/>
  <c r="K201"/>
  <c r="H201"/>
  <c r="K200"/>
  <c r="H200"/>
  <c r="K199"/>
  <c r="H199"/>
  <c r="K198"/>
  <c r="H198"/>
  <c r="K197"/>
  <c r="H197"/>
  <c r="K196"/>
  <c r="H196"/>
  <c r="K195"/>
  <c r="H195"/>
  <c r="K194"/>
  <c r="H194"/>
  <c r="K193"/>
  <c r="H193"/>
  <c r="K192"/>
  <c r="H192"/>
  <c r="K191"/>
  <c r="H191"/>
  <c r="K190"/>
  <c r="H190"/>
  <c r="K189"/>
  <c r="H189"/>
  <c r="K188"/>
  <c r="H188"/>
  <c r="K187"/>
  <c r="H187"/>
  <c r="K186"/>
  <c r="H186"/>
  <c r="K185"/>
  <c r="H185"/>
  <c r="H184"/>
  <c r="H183"/>
  <c r="H182"/>
  <c r="H181"/>
  <c r="H180"/>
  <c r="H179"/>
  <c r="H178"/>
  <c r="H177"/>
  <c r="H176"/>
  <c r="K175"/>
  <c r="H175"/>
  <c r="K174"/>
  <c r="H174"/>
  <c r="K173"/>
  <c r="H173"/>
  <c r="K172"/>
  <c r="H172"/>
  <c r="K171"/>
  <c r="H171"/>
  <c r="K170"/>
  <c r="H170"/>
  <c r="K169"/>
  <c r="H169"/>
  <c r="K168"/>
  <c r="H168"/>
  <c r="K167"/>
  <c r="H167"/>
  <c r="K166"/>
  <c r="H166"/>
  <c r="K165"/>
  <c r="H165"/>
  <c r="K164"/>
  <c r="H164"/>
  <c r="K163"/>
  <c r="H163"/>
  <c r="K162"/>
  <c r="H162"/>
  <c r="K161"/>
  <c r="H161"/>
  <c r="K160"/>
  <c r="H160"/>
  <c r="K159"/>
  <c r="H159"/>
  <c r="O121"/>
  <c r="O120"/>
  <c r="O110"/>
  <c r="O109"/>
  <c r="K102"/>
  <c r="H102"/>
  <c r="G102"/>
  <c r="K101"/>
  <c r="H101"/>
  <c r="G101"/>
  <c r="K100"/>
  <c r="H100"/>
  <c r="G100"/>
  <c r="O99"/>
  <c r="K99"/>
  <c r="H99"/>
  <c r="G99"/>
  <c r="O98"/>
  <c r="K98"/>
  <c r="H98"/>
  <c r="G98"/>
  <c r="K97"/>
  <c r="H97"/>
  <c r="G97"/>
  <c r="K96"/>
  <c r="H96"/>
  <c r="G96"/>
  <c r="K95"/>
  <c r="H95"/>
  <c r="G95"/>
  <c r="K85"/>
  <c r="H85"/>
  <c r="G85"/>
  <c r="K84"/>
  <c r="H84"/>
  <c r="G84"/>
  <c r="K83"/>
  <c r="H83"/>
  <c r="G83"/>
  <c r="K82"/>
  <c r="H82"/>
  <c r="G82"/>
  <c r="K81"/>
  <c r="H81"/>
  <c r="G81"/>
  <c r="K80"/>
  <c r="H80"/>
  <c r="G80"/>
  <c r="K79"/>
  <c r="H79"/>
  <c r="G79"/>
  <c r="K78"/>
  <c r="H78"/>
  <c r="G78"/>
  <c r="K77"/>
  <c r="H77"/>
  <c r="G77"/>
  <c r="K76"/>
  <c r="H76"/>
  <c r="G76"/>
  <c r="K75"/>
  <c r="H75"/>
  <c r="G75"/>
  <c r="K74"/>
  <c r="H74"/>
  <c r="G74"/>
  <c r="K73"/>
  <c r="H73"/>
  <c r="G73"/>
  <c r="K72"/>
  <c r="H72"/>
  <c r="G72"/>
  <c r="K71"/>
  <c r="H71"/>
  <c r="G71"/>
  <c r="K70"/>
  <c r="H70"/>
  <c r="G70"/>
  <c r="K69"/>
  <c r="H69"/>
  <c r="G69"/>
  <c r="K68"/>
  <c r="H68"/>
  <c r="G68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M50" s="1"/>
  <c r="AH3"/>
  <c r="AJ2"/>
  <c r="AL2" s="1"/>
  <c r="AH2"/>
  <c r="AG3" i="20" l="1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F31"/>
  <c r="AH31"/>
  <c r="AG32"/>
  <c r="AF33"/>
  <c r="AH33"/>
  <c r="AG34"/>
  <c r="AF35"/>
  <c r="AH35"/>
  <c r="AG36"/>
  <c r="AF37"/>
  <c r="AH37"/>
  <c r="AG38"/>
  <c r="AF39"/>
  <c r="AH39"/>
  <c r="AG40"/>
  <c r="AF41"/>
  <c r="AH41"/>
  <c r="AG42"/>
  <c r="AF43"/>
  <c r="AH43"/>
  <c r="AG44"/>
  <c r="AF45"/>
  <c r="AH45"/>
  <c r="AG46"/>
  <c r="M47"/>
  <c r="AG47"/>
  <c r="AG48"/>
  <c r="AF49"/>
  <c r="AH49"/>
  <c r="AG50"/>
  <c r="AF51"/>
  <c r="AH51"/>
  <c r="AG52"/>
  <c r="AF53"/>
  <c r="AH53"/>
  <c r="AG54"/>
  <c r="AF55"/>
  <c r="AH55"/>
  <c r="AG56"/>
  <c r="AF57"/>
  <c r="AH57"/>
  <c r="AG58"/>
  <c r="AF59"/>
  <c r="AH59"/>
  <c r="AG60"/>
  <c r="AF61"/>
  <c r="AH61"/>
  <c r="AG62"/>
  <c r="AF63"/>
  <c r="AH63"/>
  <c r="AG64"/>
  <c r="AG65"/>
  <c r="AG66"/>
  <c r="AG67"/>
  <c r="AG68"/>
  <c r="AG69"/>
  <c r="AG70"/>
  <c r="AG71"/>
  <c r="AG72"/>
  <c r="AG73"/>
  <c r="AG74"/>
  <c r="AG75"/>
  <c r="AG77"/>
  <c r="AG79"/>
  <c r="AG81"/>
  <c r="AG83"/>
  <c r="AG85"/>
  <c r="AG87"/>
  <c r="AG89"/>
  <c r="AG91"/>
  <c r="AG93"/>
  <c r="AG95"/>
  <c r="AG97"/>
  <c r="AG99"/>
  <c r="AG101"/>
  <c r="AG103"/>
  <c r="AG105"/>
  <c r="AG107"/>
  <c r="AH370"/>
  <c r="AF370"/>
  <c r="AH369"/>
  <c r="AF369"/>
  <c r="AH368"/>
  <c r="AF368"/>
  <c r="AH367"/>
  <c r="AF367"/>
  <c r="AH366"/>
  <c r="AF366"/>
  <c r="AH365"/>
  <c r="AF365"/>
  <c r="AH364"/>
  <c r="AF364"/>
  <c r="AH363"/>
  <c r="AF363"/>
  <c r="AH362"/>
  <c r="AF362"/>
  <c r="AH361"/>
  <c r="AF361"/>
  <c r="AH360"/>
  <c r="AF360"/>
  <c r="AH359"/>
  <c r="AF359"/>
  <c r="AH358"/>
  <c r="AF358"/>
  <c r="AH357"/>
  <c r="AF357"/>
  <c r="AH356"/>
  <c r="AF356"/>
  <c r="AH355"/>
  <c r="AF355"/>
  <c r="AH354"/>
  <c r="AF354"/>
  <c r="AH353"/>
  <c r="AF353"/>
  <c r="AH352"/>
  <c r="AF352"/>
  <c r="AH351"/>
  <c r="AF351"/>
  <c r="AH350"/>
  <c r="AF350"/>
  <c r="AH349"/>
  <c r="AF349"/>
  <c r="AH348"/>
  <c r="AF348"/>
  <c r="AH347"/>
  <c r="AF347"/>
  <c r="AH346"/>
  <c r="AF346"/>
  <c r="AH345"/>
  <c r="AF345"/>
  <c r="AH344"/>
  <c r="AF344"/>
  <c r="AH343"/>
  <c r="AF343"/>
  <c r="AH342"/>
  <c r="AF342"/>
  <c r="AH341"/>
  <c r="AF341"/>
  <c r="AH340"/>
  <c r="AF340"/>
  <c r="AH339"/>
  <c r="AF339"/>
  <c r="AH338"/>
  <c r="AF338"/>
  <c r="AH337"/>
  <c r="AF337"/>
  <c r="AH336"/>
  <c r="AF336"/>
  <c r="AH335"/>
  <c r="AF335"/>
  <c r="AH334"/>
  <c r="AF334"/>
  <c r="AH333"/>
  <c r="AF333"/>
  <c r="AH332"/>
  <c r="AF332"/>
  <c r="AH331"/>
  <c r="AF331"/>
  <c r="AH330"/>
  <c r="AF330"/>
  <c r="AH329"/>
  <c r="AF329"/>
  <c r="AH328"/>
  <c r="AF328"/>
  <c r="AH327"/>
  <c r="AF327"/>
  <c r="AH326"/>
  <c r="AF326"/>
  <c r="AH325"/>
  <c r="AF325"/>
  <c r="AG324"/>
  <c r="AG323"/>
  <c r="AG322"/>
  <c r="AG321"/>
  <c r="AG320"/>
  <c r="AG370"/>
  <c r="AG369"/>
  <c r="AG368"/>
  <c r="AG367"/>
  <c r="AG366"/>
  <c r="AG365"/>
  <c r="AG364"/>
  <c r="AG363"/>
  <c r="AG362"/>
  <c r="AG361"/>
  <c r="AG360"/>
  <c r="AG359"/>
  <c r="AG358"/>
  <c r="AG357"/>
  <c r="AG356"/>
  <c r="AG355"/>
  <c r="AG354"/>
  <c r="AG353"/>
  <c r="AG352"/>
  <c r="AG351"/>
  <c r="AG350"/>
  <c r="AG349"/>
  <c r="AG348"/>
  <c r="AG347"/>
  <c r="AG346"/>
  <c r="AG345"/>
  <c r="AG344"/>
  <c r="AG343"/>
  <c r="AG342"/>
  <c r="AG341"/>
  <c r="AG340"/>
  <c r="AG339"/>
  <c r="AG338"/>
  <c r="AG337"/>
  <c r="AG336"/>
  <c r="AG335"/>
  <c r="AG334"/>
  <c r="AG333"/>
  <c r="AG332"/>
  <c r="AG331"/>
  <c r="AG330"/>
  <c r="AG329"/>
  <c r="AG328"/>
  <c r="AG327"/>
  <c r="AG326"/>
  <c r="AH324"/>
  <c r="AF323"/>
  <c r="AH322"/>
  <c r="AF321"/>
  <c r="AH320"/>
  <c r="AH319"/>
  <c r="AF319"/>
  <c r="AH318"/>
  <c r="AF318"/>
  <c r="AH317"/>
  <c r="AF317"/>
  <c r="AH316"/>
  <c r="AF316"/>
  <c r="AH315"/>
  <c r="AF315"/>
  <c r="AH314"/>
  <c r="AF314"/>
  <c r="AH313"/>
  <c r="AF313"/>
  <c r="AH312"/>
  <c r="AF312"/>
  <c r="AH311"/>
  <c r="AF311"/>
  <c r="AH310"/>
  <c r="AF310"/>
  <c r="AH309"/>
  <c r="AF309"/>
  <c r="AG308"/>
  <c r="AG307"/>
  <c r="AG306"/>
  <c r="AG305"/>
  <c r="AG304"/>
  <c r="AG303"/>
  <c r="AG302"/>
  <c r="AG301"/>
  <c r="AG300"/>
  <c r="AG299"/>
  <c r="AG298"/>
  <c r="AG297"/>
  <c r="AG296"/>
  <c r="AG295"/>
  <c r="AG294"/>
  <c r="AG293"/>
  <c r="AG292"/>
  <c r="AG291"/>
  <c r="AG290"/>
  <c r="AG289"/>
  <c r="AG288"/>
  <c r="AG287"/>
  <c r="AG325"/>
  <c r="AF324"/>
  <c r="AH323"/>
  <c r="AF322"/>
  <c r="AH321"/>
  <c r="AF320"/>
  <c r="AG319"/>
  <c r="AG318"/>
  <c r="AG317"/>
  <c r="AG316"/>
  <c r="AG315"/>
  <c r="AG314"/>
  <c r="AG313"/>
  <c r="AG312"/>
  <c r="AG311"/>
  <c r="AG310"/>
  <c r="AG309"/>
  <c r="AH308"/>
  <c r="AF308"/>
  <c r="AH307"/>
  <c r="AF307"/>
  <c r="AH306"/>
  <c r="AF306"/>
  <c r="AH305"/>
  <c r="AF305"/>
  <c r="AH304"/>
  <c r="AF304"/>
  <c r="AH303"/>
  <c r="AF303"/>
  <c r="AH302"/>
  <c r="AF302"/>
  <c r="AH301"/>
  <c r="AF301"/>
  <c r="AH300"/>
  <c r="AF300"/>
  <c r="AH299"/>
  <c r="AF299"/>
  <c r="AH298"/>
  <c r="AF298"/>
  <c r="AH297"/>
  <c r="AF297"/>
  <c r="AH296"/>
  <c r="AF296"/>
  <c r="AH295"/>
  <c r="AF295"/>
  <c r="AH294"/>
  <c r="AF294"/>
  <c r="AH293"/>
  <c r="AF293"/>
  <c r="AH292"/>
  <c r="AF292"/>
  <c r="AH291"/>
  <c r="AF291"/>
  <c r="AH290"/>
  <c r="AF290"/>
  <c r="AH289"/>
  <c r="AF289"/>
  <c r="AH288"/>
  <c r="AF288"/>
  <c r="AH287"/>
  <c r="AF287"/>
  <c r="AH286"/>
  <c r="AF286"/>
  <c r="AH285"/>
  <c r="AF285"/>
  <c r="AH284"/>
  <c r="AF284"/>
  <c r="AH283"/>
  <c r="AF283"/>
  <c r="AH282"/>
  <c r="AF282"/>
  <c r="AH281"/>
  <c r="AF281"/>
  <c r="AH280"/>
  <c r="AF280"/>
  <c r="AH279"/>
  <c r="AF279"/>
  <c r="AH278"/>
  <c r="AF278"/>
  <c r="AH277"/>
  <c r="AF277"/>
  <c r="AH276"/>
  <c r="AF276"/>
  <c r="AH275"/>
  <c r="AF275"/>
  <c r="AH274"/>
  <c r="AF274"/>
  <c r="AH273"/>
  <c r="AF273"/>
  <c r="AH272"/>
  <c r="AF272"/>
  <c r="AG285"/>
  <c r="AG283"/>
  <c r="AG281"/>
  <c r="AG279"/>
  <c r="AG277"/>
  <c r="AG275"/>
  <c r="AG273"/>
  <c r="AH271"/>
  <c r="AF271"/>
  <c r="AH270"/>
  <c r="AF270"/>
  <c r="AH269"/>
  <c r="AF269"/>
  <c r="AH268"/>
  <c r="AF268"/>
  <c r="AH267"/>
  <c r="AF267"/>
  <c r="AH266"/>
  <c r="AF266"/>
  <c r="AH265"/>
  <c r="AF265"/>
  <c r="AH264"/>
  <c r="AF264"/>
  <c r="AH263"/>
  <c r="AF263"/>
  <c r="AH262"/>
  <c r="AF262"/>
  <c r="AH261"/>
  <c r="AF261"/>
  <c r="AH260"/>
  <c r="AF260"/>
  <c r="AH259"/>
  <c r="AF259"/>
  <c r="AH258"/>
  <c r="AF258"/>
  <c r="AH257"/>
  <c r="AF257"/>
  <c r="AH256"/>
  <c r="AF256"/>
  <c r="AH255"/>
  <c r="AF255"/>
  <c r="AH254"/>
  <c r="AF254"/>
  <c r="AH253"/>
  <c r="AF253"/>
  <c r="AH252"/>
  <c r="AF252"/>
  <c r="AH251"/>
  <c r="AF251"/>
  <c r="AH250"/>
  <c r="AF250"/>
  <c r="AH249"/>
  <c r="AF249"/>
  <c r="AH248"/>
  <c r="AF248"/>
  <c r="AH247"/>
  <c r="AF247"/>
  <c r="AH246"/>
  <c r="AF246"/>
  <c r="AH245"/>
  <c r="AF245"/>
  <c r="AH244"/>
  <c r="AF244"/>
  <c r="AH243"/>
  <c r="AF243"/>
  <c r="AH242"/>
  <c r="AF242"/>
  <c r="AH241"/>
  <c r="AF241"/>
  <c r="AH240"/>
  <c r="AF240"/>
  <c r="AH239"/>
  <c r="AF239"/>
  <c r="AH238"/>
  <c r="AF238"/>
  <c r="AH237"/>
  <c r="AF237"/>
  <c r="AH236"/>
  <c r="AF236"/>
  <c r="AH235"/>
  <c r="AF235"/>
  <c r="AH234"/>
  <c r="AF234"/>
  <c r="AH233"/>
  <c r="AF233"/>
  <c r="AH232"/>
  <c r="AF232"/>
  <c r="AH231"/>
  <c r="AF231"/>
  <c r="AH230"/>
  <c r="AF230"/>
  <c r="AH229"/>
  <c r="AF229"/>
  <c r="AH228"/>
  <c r="AF228"/>
  <c r="AH227"/>
  <c r="AF227"/>
  <c r="AH226"/>
  <c r="AF226"/>
  <c r="AH225"/>
  <c r="AF225"/>
  <c r="AH224"/>
  <c r="AF224"/>
  <c r="AH223"/>
  <c r="AF223"/>
  <c r="AH222"/>
  <c r="AF222"/>
  <c r="AH221"/>
  <c r="AF221"/>
  <c r="AH220"/>
  <c r="AF220"/>
  <c r="AH219"/>
  <c r="AF219"/>
  <c r="AH218"/>
  <c r="AF218"/>
  <c r="AH217"/>
  <c r="AF217"/>
  <c r="AH216"/>
  <c r="AF216"/>
  <c r="AH215"/>
  <c r="AF215"/>
  <c r="AH214"/>
  <c r="AF214"/>
  <c r="AH213"/>
  <c r="AF213"/>
  <c r="AH212"/>
  <c r="AF212"/>
  <c r="AH211"/>
  <c r="AF211"/>
  <c r="AH210"/>
  <c r="AF210"/>
  <c r="AH209"/>
  <c r="AF209"/>
  <c r="AH208"/>
  <c r="AF208"/>
  <c r="AH207"/>
  <c r="AF207"/>
  <c r="AH206"/>
  <c r="AF206"/>
  <c r="AH205"/>
  <c r="AF205"/>
  <c r="AH204"/>
  <c r="AF204"/>
  <c r="AH203"/>
  <c r="AF203"/>
  <c r="AH202"/>
  <c r="AF202"/>
  <c r="AH201"/>
  <c r="AF201"/>
  <c r="AH200"/>
  <c r="AF200"/>
  <c r="AH199"/>
  <c r="AF199"/>
  <c r="AH198"/>
  <c r="AF198"/>
  <c r="AH197"/>
  <c r="AF197"/>
  <c r="AH196"/>
  <c r="AF196"/>
  <c r="AH195"/>
  <c r="AF195"/>
  <c r="AH194"/>
  <c r="AF194"/>
  <c r="AH193"/>
  <c r="AF193"/>
  <c r="AH192"/>
  <c r="AF192"/>
  <c r="AH191"/>
  <c r="AF191"/>
  <c r="AH190"/>
  <c r="AF190"/>
  <c r="AH189"/>
  <c r="AF189"/>
  <c r="AH188"/>
  <c r="AF188"/>
  <c r="AH187"/>
  <c r="AF187"/>
  <c r="AH186"/>
  <c r="AF186"/>
  <c r="AH185"/>
  <c r="AF185"/>
  <c r="AH184"/>
  <c r="AF184"/>
  <c r="AH183"/>
  <c r="AF183"/>
  <c r="AH182"/>
  <c r="AF182"/>
  <c r="AH181"/>
  <c r="AF181"/>
  <c r="AH180"/>
  <c r="AG286"/>
  <c r="AG284"/>
  <c r="AG282"/>
  <c r="AG280"/>
  <c r="AG278"/>
  <c r="AG276"/>
  <c r="AG274"/>
  <c r="AG272"/>
  <c r="AG271"/>
  <c r="AG270"/>
  <c r="AG269"/>
  <c r="AG268"/>
  <c r="AG267"/>
  <c r="AG266"/>
  <c r="AG265"/>
  <c r="AG264"/>
  <c r="AG263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8"/>
  <c r="AG237"/>
  <c r="AG236"/>
  <c r="AG235"/>
  <c r="AG234"/>
  <c r="AG233"/>
  <c r="AG232"/>
  <c r="AG231"/>
  <c r="AG230"/>
  <c r="AG229"/>
  <c r="AG228"/>
  <c r="AG227"/>
  <c r="AG226"/>
  <c r="AG225"/>
  <c r="AG224"/>
  <c r="AG223"/>
  <c r="AG222"/>
  <c r="AG221"/>
  <c r="AG220"/>
  <c r="AG219"/>
  <c r="AG218"/>
  <c r="AG217"/>
  <c r="AG216"/>
  <c r="AG215"/>
  <c r="AG214"/>
  <c r="AG213"/>
  <c r="AG212"/>
  <c r="AG211"/>
  <c r="AG210"/>
  <c r="AG209"/>
  <c r="AG208"/>
  <c r="AG207"/>
  <c r="AG206"/>
  <c r="AG205"/>
  <c r="AG204"/>
  <c r="AG203"/>
  <c r="AG202"/>
  <c r="AG201"/>
  <c r="AG200"/>
  <c r="AG199"/>
  <c r="AG198"/>
  <c r="AG197"/>
  <c r="AG196"/>
  <c r="AG195"/>
  <c r="AG194"/>
  <c r="AG193"/>
  <c r="AG192"/>
  <c r="AG191"/>
  <c r="AG190"/>
  <c r="AG189"/>
  <c r="AG188"/>
  <c r="AG187"/>
  <c r="AG186"/>
  <c r="AG185"/>
  <c r="AG184"/>
  <c r="AG183"/>
  <c r="AG182"/>
  <c r="AG181"/>
  <c r="AG180"/>
  <c r="AH179"/>
  <c r="AF179"/>
  <c r="AG178"/>
  <c r="AH177"/>
  <c r="AF177"/>
  <c r="AH178"/>
  <c r="AG176"/>
  <c r="AH175"/>
  <c r="AF175"/>
  <c r="AG174"/>
  <c r="AH173"/>
  <c r="AF173"/>
  <c r="AG172"/>
  <c r="AH171"/>
  <c r="AF171"/>
  <c r="AH170"/>
  <c r="AF170"/>
  <c r="AH169"/>
  <c r="AF169"/>
  <c r="AH168"/>
  <c r="AF168"/>
  <c r="AH167"/>
  <c r="AF167"/>
  <c r="AH166"/>
  <c r="AF166"/>
  <c r="AH165"/>
  <c r="AF165"/>
  <c r="AH164"/>
  <c r="AF164"/>
  <c r="AH163"/>
  <c r="AF163"/>
  <c r="AH162"/>
  <c r="AF162"/>
  <c r="AH161"/>
  <c r="AF161"/>
  <c r="AH160"/>
  <c r="AF160"/>
  <c r="AH159"/>
  <c r="AF159"/>
  <c r="AH158"/>
  <c r="AF158"/>
  <c r="AH157"/>
  <c r="AF157"/>
  <c r="AH156"/>
  <c r="AF156"/>
  <c r="AH155"/>
  <c r="AF155"/>
  <c r="AH154"/>
  <c r="AF154"/>
  <c r="AH153"/>
  <c r="AF153"/>
  <c r="AH152"/>
  <c r="AF152"/>
  <c r="AH151"/>
  <c r="AF151"/>
  <c r="AH150"/>
  <c r="AF150"/>
  <c r="AH149"/>
  <c r="AF149"/>
  <c r="AH148"/>
  <c r="AF148"/>
  <c r="AH147"/>
  <c r="AF147"/>
  <c r="AH146"/>
  <c r="AF146"/>
  <c r="AH145"/>
  <c r="AF145"/>
  <c r="AH144"/>
  <c r="AF144"/>
  <c r="AH143"/>
  <c r="AF143"/>
  <c r="AH142"/>
  <c r="AF142"/>
  <c r="AH141"/>
  <c r="AF141"/>
  <c r="AH140"/>
  <c r="AF140"/>
  <c r="AH139"/>
  <c r="AF139"/>
  <c r="AH138"/>
  <c r="AF138"/>
  <c r="AH137"/>
  <c r="AF137"/>
  <c r="AH136"/>
  <c r="AF136"/>
  <c r="AH135"/>
  <c r="AF135"/>
  <c r="AH134"/>
  <c r="AF134"/>
  <c r="AH133"/>
  <c r="AF133"/>
  <c r="AH132"/>
  <c r="AF132"/>
  <c r="AH131"/>
  <c r="AF131"/>
  <c r="AH130"/>
  <c r="AF130"/>
  <c r="AH129"/>
  <c r="AF129"/>
  <c r="AH128"/>
  <c r="AF128"/>
  <c r="AH127"/>
  <c r="AF127"/>
  <c r="AH126"/>
  <c r="AF126"/>
  <c r="AH125"/>
  <c r="AF125"/>
  <c r="AH124"/>
  <c r="AF124"/>
  <c r="AH123"/>
  <c r="AF123"/>
  <c r="AH122"/>
  <c r="AF122"/>
  <c r="AH121"/>
  <c r="AF121"/>
  <c r="AH120"/>
  <c r="AF120"/>
  <c r="AH119"/>
  <c r="AF119"/>
  <c r="AH118"/>
  <c r="AF118"/>
  <c r="AH117"/>
  <c r="AF117"/>
  <c r="AH116"/>
  <c r="AF116"/>
  <c r="AH115"/>
  <c r="AF115"/>
  <c r="AH114"/>
  <c r="AF114"/>
  <c r="AH113"/>
  <c r="AF113"/>
  <c r="AH112"/>
  <c r="AF112"/>
  <c r="AH111"/>
  <c r="AF111"/>
  <c r="AH110"/>
  <c r="AF110"/>
  <c r="AH109"/>
  <c r="AF109"/>
  <c r="AH108"/>
  <c r="AF108"/>
  <c r="AH107"/>
  <c r="AF107"/>
  <c r="AH106"/>
  <c r="AF106"/>
  <c r="AH105"/>
  <c r="AF105"/>
  <c r="AH104"/>
  <c r="AF104"/>
  <c r="AH103"/>
  <c r="AF103"/>
  <c r="AH102"/>
  <c r="AF102"/>
  <c r="AH101"/>
  <c r="AF101"/>
  <c r="AH100"/>
  <c r="AF100"/>
  <c r="AH99"/>
  <c r="AF99"/>
  <c r="AH98"/>
  <c r="AF98"/>
  <c r="AH97"/>
  <c r="AF97"/>
  <c r="AH96"/>
  <c r="AF96"/>
  <c r="AH95"/>
  <c r="AF95"/>
  <c r="AH94"/>
  <c r="AF94"/>
  <c r="AH93"/>
  <c r="AF93"/>
  <c r="AH92"/>
  <c r="AF92"/>
  <c r="AH91"/>
  <c r="AF91"/>
  <c r="AH90"/>
  <c r="AF90"/>
  <c r="AH89"/>
  <c r="AF89"/>
  <c r="AH88"/>
  <c r="AF88"/>
  <c r="AH87"/>
  <c r="AF87"/>
  <c r="AH86"/>
  <c r="AF86"/>
  <c r="AH85"/>
  <c r="AF85"/>
  <c r="AH84"/>
  <c r="AF84"/>
  <c r="AH83"/>
  <c r="AF83"/>
  <c r="AH82"/>
  <c r="AF82"/>
  <c r="AH81"/>
  <c r="AF81"/>
  <c r="AH80"/>
  <c r="AF80"/>
  <c r="AH79"/>
  <c r="AF79"/>
  <c r="AH78"/>
  <c r="AF78"/>
  <c r="AH77"/>
  <c r="AF77"/>
  <c r="AH76"/>
  <c r="AF76"/>
  <c r="AF180"/>
  <c r="AG179"/>
  <c r="AF178"/>
  <c r="AG177"/>
  <c r="AH176"/>
  <c r="AF176"/>
  <c r="AG175"/>
  <c r="AH174"/>
  <c r="AF174"/>
  <c r="AG173"/>
  <c r="AH172"/>
  <c r="AF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4"/>
  <c r="AG143"/>
  <c r="AG142"/>
  <c r="AG141"/>
  <c r="AG140"/>
  <c r="AG139"/>
  <c r="AG138"/>
  <c r="AG137"/>
  <c r="AG136"/>
  <c r="AG135"/>
  <c r="AG134"/>
  <c r="AG133"/>
  <c r="AG132"/>
  <c r="AG131"/>
  <c r="AG130"/>
  <c r="AG129"/>
  <c r="AG128"/>
  <c r="AG127"/>
  <c r="AG126"/>
  <c r="AG125"/>
  <c r="AG124"/>
  <c r="AG123"/>
  <c r="AG122"/>
  <c r="AG121"/>
  <c r="AG120"/>
  <c r="AG119"/>
  <c r="AG118"/>
  <c r="AG117"/>
  <c r="AG116"/>
  <c r="AG115"/>
  <c r="AG114"/>
  <c r="AG113"/>
  <c r="AG112"/>
  <c r="AG111"/>
  <c r="AG110"/>
  <c r="AG2"/>
  <c r="AF3"/>
  <c r="AH3"/>
  <c r="AF4"/>
  <c r="AH4"/>
  <c r="AF5"/>
  <c r="AH5"/>
  <c r="AF6"/>
  <c r="AH6"/>
  <c r="AF7"/>
  <c r="AH7"/>
  <c r="AF8"/>
  <c r="AH8"/>
  <c r="AF9"/>
  <c r="AH9"/>
  <c r="AF10"/>
  <c r="AH10"/>
  <c r="AF11"/>
  <c r="AH11"/>
  <c r="AF12"/>
  <c r="AH12"/>
  <c r="AF13"/>
  <c r="AH13"/>
  <c r="AF14"/>
  <c r="AH14"/>
  <c r="AF15"/>
  <c r="AH15"/>
  <c r="AF16"/>
  <c r="AH16"/>
  <c r="AF17"/>
  <c r="AH17"/>
  <c r="AF18"/>
  <c r="AH18"/>
  <c r="AF19"/>
  <c r="AH19"/>
  <c r="AF20"/>
  <c r="AH20"/>
  <c r="AF21"/>
  <c r="AH21"/>
  <c r="AF22"/>
  <c r="AH22"/>
  <c r="AF23"/>
  <c r="AH23"/>
  <c r="AF24"/>
  <c r="AH24"/>
  <c r="AF25"/>
  <c r="AH25"/>
  <c r="AF26"/>
  <c r="AH26"/>
  <c r="AF27"/>
  <c r="AH27"/>
  <c r="AF28"/>
  <c r="AH28"/>
  <c r="AF29"/>
  <c r="AH29"/>
  <c r="AF30"/>
  <c r="AH30"/>
  <c r="AG31"/>
  <c r="AF32"/>
  <c r="AH32"/>
  <c r="AG33"/>
  <c r="AF34"/>
  <c r="AH34"/>
  <c r="AG35"/>
  <c r="AF36"/>
  <c r="AH36"/>
  <c r="AG37"/>
  <c r="AF38"/>
  <c r="AH38"/>
  <c r="AG39"/>
  <c r="AF40"/>
  <c r="AH40"/>
  <c r="AG41"/>
  <c r="AF42"/>
  <c r="AH42"/>
  <c r="AG43"/>
  <c r="AF44"/>
  <c r="AH44"/>
  <c r="AG45"/>
  <c r="AF46"/>
  <c r="AH46"/>
  <c r="AF47"/>
  <c r="AH47"/>
  <c r="AF48"/>
  <c r="AH48"/>
  <c r="AG49"/>
  <c r="AF50"/>
  <c r="AH50"/>
  <c r="AG51"/>
  <c r="AF52"/>
  <c r="AH52"/>
  <c r="AG53"/>
  <c r="AF54"/>
  <c r="AH54"/>
  <c r="AG55"/>
  <c r="AF56"/>
  <c r="AH56"/>
  <c r="AG57"/>
  <c r="AF58"/>
  <c r="AH58"/>
  <c r="AG59"/>
  <c r="AF60"/>
  <c r="AH60"/>
  <c r="AG61"/>
  <c r="AF62"/>
  <c r="AH62"/>
  <c r="AG63"/>
  <c r="AF64"/>
  <c r="AH64"/>
  <c r="AF65"/>
  <c r="AH65"/>
  <c r="AF66"/>
  <c r="AH66"/>
  <c r="AF67"/>
  <c r="AH67"/>
  <c r="AF68"/>
  <c r="AH68"/>
  <c r="AF69"/>
  <c r="AH69"/>
  <c r="AF70"/>
  <c r="AH70"/>
  <c r="AF71"/>
  <c r="AH71"/>
  <c r="AF72"/>
  <c r="AH72"/>
  <c r="AF73"/>
  <c r="AH73"/>
  <c r="AF74"/>
  <c r="AH74"/>
  <c r="AF75"/>
  <c r="AH75"/>
  <c r="AG76"/>
  <c r="AG78"/>
  <c r="AG80"/>
  <c r="AG82"/>
  <c r="AG84"/>
  <c r="AG86"/>
  <c r="AG88"/>
  <c r="AG90"/>
  <c r="AG92"/>
  <c r="AG94"/>
  <c r="AG96"/>
  <c r="AG98"/>
  <c r="AG100"/>
  <c r="AG102"/>
  <c r="AG104"/>
  <c r="AG106"/>
  <c r="AG108"/>
  <c r="AH2" i="19"/>
  <c r="AI2" s="1"/>
  <c r="AJ106"/>
  <c r="AI106"/>
  <c r="AJ2"/>
  <c r="AH31"/>
  <c r="AH33"/>
  <c r="AH35"/>
  <c r="AH37"/>
  <c r="AH39"/>
  <c r="AH41"/>
  <c r="AH43"/>
  <c r="AH45"/>
  <c r="AH47"/>
  <c r="M49"/>
  <c r="AH51"/>
  <c r="AH53"/>
  <c r="AH55"/>
  <c r="AH57"/>
  <c r="AH59"/>
  <c r="AH61"/>
  <c r="AH102"/>
  <c r="AH104"/>
  <c r="AH286"/>
  <c r="AH284"/>
  <c r="AH282"/>
  <c r="AH280"/>
  <c r="AH278"/>
  <c r="AH276"/>
  <c r="AH274"/>
  <c r="AH272"/>
  <c r="AH270"/>
  <c r="AH268"/>
  <c r="AH266"/>
  <c r="AH264"/>
  <c r="AH262"/>
  <c r="AH260"/>
  <c r="AH258"/>
  <c r="AH256"/>
  <c r="AH254"/>
  <c r="AH252"/>
  <c r="AH250"/>
  <c r="AH248"/>
  <c r="AH246"/>
  <c r="AH244"/>
  <c r="AH242"/>
  <c r="AH240"/>
  <c r="AH238"/>
  <c r="AH236"/>
  <c r="AH235"/>
  <c r="AH234"/>
  <c r="AH233"/>
  <c r="AH232"/>
  <c r="AH231"/>
  <c r="AH230"/>
  <c r="AH229"/>
  <c r="AH228"/>
  <c r="AH227"/>
  <c r="AH226"/>
  <c r="AH225"/>
  <c r="AH224"/>
  <c r="AH223"/>
  <c r="AH222"/>
  <c r="AH221"/>
  <c r="AH220"/>
  <c r="AH219"/>
  <c r="AH218"/>
  <c r="AH217"/>
  <c r="AH216"/>
  <c r="AH215"/>
  <c r="AH214"/>
  <c r="AH213"/>
  <c r="AH287"/>
  <c r="AH285"/>
  <c r="AH283"/>
  <c r="AH281"/>
  <c r="AH279"/>
  <c r="AH277"/>
  <c r="AH275"/>
  <c r="AH273"/>
  <c r="AH271"/>
  <c r="AH269"/>
  <c r="AH267"/>
  <c r="AH265"/>
  <c r="AH263"/>
  <c r="AH261"/>
  <c r="AH259"/>
  <c r="AH257"/>
  <c r="AH255"/>
  <c r="AH253"/>
  <c r="AH251"/>
  <c r="AH249"/>
  <c r="AH247"/>
  <c r="AH245"/>
  <c r="AH243"/>
  <c r="AH241"/>
  <c r="AH239"/>
  <c r="AH237"/>
  <c r="AH212"/>
  <c r="AH210"/>
  <c r="AH208"/>
  <c r="AH206"/>
  <c r="AH204"/>
  <c r="AH202"/>
  <c r="AH200"/>
  <c r="AH198"/>
  <c r="AH196"/>
  <c r="AH195"/>
  <c r="AH194"/>
  <c r="AH193"/>
  <c r="AH192"/>
  <c r="AH191"/>
  <c r="AH189"/>
  <c r="AH187"/>
  <c r="AH185"/>
  <c r="AH183"/>
  <c r="AH181"/>
  <c r="AH179"/>
  <c r="AH177"/>
  <c r="AH175"/>
  <c r="AH174"/>
  <c r="AH173"/>
  <c r="AH172"/>
  <c r="AH171"/>
  <c r="AH170"/>
  <c r="AH169"/>
  <c r="AH168"/>
  <c r="AH167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7"/>
  <c r="AH135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211"/>
  <c r="AH209"/>
  <c r="AH207"/>
  <c r="AH205"/>
  <c r="AH203"/>
  <c r="AH201"/>
  <c r="AH199"/>
  <c r="AH197"/>
  <c r="AH190"/>
  <c r="AH188"/>
  <c r="AH186"/>
  <c r="AH184"/>
  <c r="AH182"/>
  <c r="AH180"/>
  <c r="AH178"/>
  <c r="AH176"/>
  <c r="AH138"/>
  <c r="AH136"/>
  <c r="AH134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2"/>
  <c r="AH34"/>
  <c r="AH36"/>
  <c r="AH38"/>
  <c r="AH40"/>
  <c r="AH42"/>
  <c r="AH44"/>
  <c r="AH46"/>
  <c r="AH48"/>
  <c r="AH49"/>
  <c r="AH50"/>
  <c r="AH52"/>
  <c r="AH54"/>
  <c r="AH56"/>
  <c r="AH58"/>
  <c r="AH60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3"/>
  <c r="AH105"/>
  <c r="AJ419" i="18"/>
  <c r="AJ418"/>
  <c r="AJ417"/>
  <c r="AJ416"/>
  <c r="AJ415"/>
  <c r="AJ414"/>
  <c r="AJ413"/>
  <c r="AJ412"/>
  <c r="AJ410"/>
  <c r="AJ408"/>
  <c r="AJ406"/>
  <c r="AJ404"/>
  <c r="AJ403"/>
  <c r="AJ402"/>
  <c r="AJ401"/>
  <c r="AJ400"/>
  <c r="AJ399"/>
  <c r="AJ398"/>
  <c r="AJ397"/>
  <c r="AJ396"/>
  <c r="AJ395"/>
  <c r="AJ394"/>
  <c r="AJ393"/>
  <c r="AJ392"/>
  <c r="AJ391"/>
  <c r="AJ390"/>
  <c r="AJ389"/>
  <c r="AJ388"/>
  <c r="AJ387"/>
  <c r="AJ386"/>
  <c r="AJ385"/>
  <c r="AJ384"/>
  <c r="AJ383"/>
  <c r="AJ382"/>
  <c r="AJ381"/>
  <c r="AJ380"/>
  <c r="AJ379"/>
  <c r="AJ378"/>
  <c r="AJ377"/>
  <c r="AJ376"/>
  <c r="AJ375"/>
  <c r="AJ374"/>
  <c r="AJ373"/>
  <c r="AJ372"/>
  <c r="AJ371"/>
  <c r="AJ370"/>
  <c r="AJ369"/>
  <c r="AJ411"/>
  <c r="AJ409"/>
  <c r="AJ407"/>
  <c r="AJ405"/>
  <c r="AJ325"/>
  <c r="AJ323"/>
  <c r="AJ368"/>
  <c r="AJ367"/>
  <c r="AJ366"/>
  <c r="AJ365"/>
  <c r="AJ364"/>
  <c r="AJ363"/>
  <c r="AJ362"/>
  <c r="AJ361"/>
  <c r="AJ360"/>
  <c r="AJ359"/>
  <c r="AJ358"/>
  <c r="AJ357"/>
  <c r="AJ356"/>
  <c r="AJ355"/>
  <c r="AJ354"/>
  <c r="AJ353"/>
  <c r="AJ352"/>
  <c r="AJ351"/>
  <c r="AJ350"/>
  <c r="AJ349"/>
  <c r="AJ348"/>
  <c r="AJ347"/>
  <c r="AJ346"/>
  <c r="AJ345"/>
  <c r="AJ344"/>
  <c r="AJ343"/>
  <c r="AJ342"/>
  <c r="AJ341"/>
  <c r="AJ340"/>
  <c r="AJ339"/>
  <c r="AJ338"/>
  <c r="AJ337"/>
  <c r="AJ336"/>
  <c r="AJ335"/>
  <c r="AJ334"/>
  <c r="AJ333"/>
  <c r="AJ332"/>
  <c r="AJ331"/>
  <c r="AJ330"/>
  <c r="AJ329"/>
  <c r="AJ328"/>
  <c r="AJ327"/>
  <c r="AJ326"/>
  <c r="AJ324"/>
  <c r="AJ322"/>
  <c r="AJ321"/>
  <c r="AJ320"/>
  <c r="AJ319"/>
  <c r="AJ318"/>
  <c r="AJ317"/>
  <c r="AJ315"/>
  <c r="AJ313"/>
  <c r="AJ311"/>
  <c r="AJ310"/>
  <c r="AJ309"/>
  <c r="AJ308"/>
  <c r="AJ307"/>
  <c r="AJ305"/>
  <c r="AJ303"/>
  <c r="AJ301"/>
  <c r="AJ299"/>
  <c r="AJ298"/>
  <c r="AJ297"/>
  <c r="AJ296"/>
  <c r="AJ295"/>
  <c r="AJ294"/>
  <c r="AJ293"/>
  <c r="AJ292"/>
  <c r="AJ291"/>
  <c r="AJ290"/>
  <c r="AJ289"/>
  <c r="AJ288"/>
  <c r="AJ287"/>
  <c r="AJ286"/>
  <c r="AJ285"/>
  <c r="AJ284"/>
  <c r="AJ283"/>
  <c r="AJ282"/>
  <c r="AJ281"/>
  <c r="AJ280"/>
  <c r="AJ279"/>
  <c r="AJ278"/>
  <c r="AJ277"/>
  <c r="AJ276"/>
  <c r="AJ275"/>
  <c r="AJ274"/>
  <c r="AJ273"/>
  <c r="AJ272"/>
  <c r="AJ271"/>
  <c r="AJ270"/>
  <c r="AJ269"/>
  <c r="AJ268"/>
  <c r="AJ267"/>
  <c r="AJ266"/>
  <c r="AJ265"/>
  <c r="AJ264"/>
  <c r="AJ262"/>
  <c r="AJ260"/>
  <c r="AJ258"/>
  <c r="AJ256"/>
  <c r="AJ254"/>
  <c r="AJ252"/>
  <c r="AJ250"/>
  <c r="AJ248"/>
  <c r="AJ246"/>
  <c r="AJ244"/>
  <c r="AJ242"/>
  <c r="AJ240"/>
  <c r="AJ238"/>
  <c r="AJ316"/>
  <c r="AJ314"/>
  <c r="AJ312"/>
  <c r="AJ306"/>
  <c r="AJ304"/>
  <c r="AJ302"/>
  <c r="AJ300"/>
  <c r="AJ263"/>
  <c r="AJ261"/>
  <c r="AJ259"/>
  <c r="AJ257"/>
  <c r="AJ255"/>
  <c r="AJ253"/>
  <c r="AJ251"/>
  <c r="AJ249"/>
  <c r="AJ247"/>
  <c r="AJ245"/>
  <c r="AJ243"/>
  <c r="AJ241"/>
  <c r="AJ239"/>
  <c r="AJ237"/>
  <c r="AJ236"/>
  <c r="AJ235"/>
  <c r="AJ234"/>
  <c r="AJ233"/>
  <c r="AJ232"/>
  <c r="AJ231"/>
  <c r="AJ230"/>
  <c r="AJ229"/>
  <c r="AJ228"/>
  <c r="AJ227"/>
  <c r="AJ226"/>
  <c r="AJ225"/>
  <c r="AJ224"/>
  <c r="AJ223"/>
  <c r="AJ222"/>
  <c r="AJ221"/>
  <c r="AJ220"/>
  <c r="AJ219"/>
  <c r="AJ218"/>
  <c r="AJ217"/>
  <c r="AJ216"/>
  <c r="AJ215"/>
  <c r="AJ214"/>
  <c r="AJ213"/>
  <c r="AJ212"/>
  <c r="AJ211"/>
  <c r="AJ210"/>
  <c r="AJ209"/>
  <c r="AJ208"/>
  <c r="AJ207"/>
  <c r="AJ206"/>
  <c r="AJ205"/>
  <c r="AJ204"/>
  <c r="AJ203"/>
  <c r="AJ202"/>
  <c r="AJ201"/>
  <c r="AJ200"/>
  <c r="AJ199"/>
  <c r="AJ198"/>
  <c r="AJ197"/>
  <c r="AJ196"/>
  <c r="AJ195"/>
  <c r="AJ194"/>
  <c r="AJ193"/>
  <c r="AJ192"/>
  <c r="AJ191"/>
  <c r="AJ190"/>
  <c r="AJ189"/>
  <c r="AJ188"/>
  <c r="AJ187"/>
  <c r="AJ186"/>
  <c r="AJ185"/>
  <c r="AJ184"/>
  <c r="AJ182"/>
  <c r="AJ180"/>
  <c r="AJ178"/>
  <c r="AJ176"/>
  <c r="AJ120"/>
  <c r="AJ183"/>
  <c r="AJ181"/>
  <c r="AJ179"/>
  <c r="AJ177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19"/>
  <c r="AJ118"/>
  <c r="AJ117"/>
  <c r="AJ116"/>
  <c r="AJ115"/>
  <c r="AJ114"/>
  <c r="AJ113"/>
  <c r="AJ112"/>
  <c r="AJ111"/>
  <c r="AJ110"/>
  <c r="AJ108"/>
  <c r="AJ107"/>
  <c r="AJ106"/>
  <c r="AJ105"/>
  <c r="AJ104"/>
  <c r="AJ103"/>
  <c r="AJ102"/>
  <c r="AJ100"/>
  <c r="AK2"/>
  <c r="AJ3"/>
  <c r="AJ4"/>
  <c r="AJ5"/>
  <c r="AJ6"/>
  <c r="AJ7"/>
  <c r="AJ8"/>
  <c r="AJ9"/>
  <c r="AJ10"/>
  <c r="AJ11"/>
  <c r="AJ12"/>
  <c r="AJ13"/>
  <c r="AJ14"/>
  <c r="AJ15"/>
  <c r="AJ16"/>
  <c r="AJ17"/>
  <c r="AJ18"/>
  <c r="AJ20"/>
  <c r="AJ22"/>
  <c r="AJ24"/>
  <c r="AJ26"/>
  <c r="AJ28"/>
  <c r="AJ30"/>
  <c r="AJ32"/>
  <c r="AJ34"/>
  <c r="AJ36"/>
  <c r="AJ38"/>
  <c r="AJ40"/>
  <c r="AJ42"/>
  <c r="AJ44"/>
  <c r="AJ46"/>
  <c r="AJ48"/>
  <c r="AJ49"/>
  <c r="AJ50"/>
  <c r="AJ52"/>
  <c r="AJ54"/>
  <c r="AJ56"/>
  <c r="AJ58"/>
  <c r="AJ59"/>
  <c r="AJ60"/>
  <c r="AJ61"/>
  <c r="AJ62"/>
  <c r="AJ63"/>
  <c r="AJ64"/>
  <c r="AJ65"/>
  <c r="AJ66"/>
  <c r="AJ67"/>
  <c r="AJ69"/>
  <c r="AJ71"/>
  <c r="AJ73"/>
  <c r="AJ75"/>
  <c r="AJ77"/>
  <c r="AJ79"/>
  <c r="AJ81"/>
  <c r="AJ83"/>
  <c r="AJ85"/>
  <c r="AJ86"/>
  <c r="AJ87"/>
  <c r="AJ88"/>
  <c r="AJ89"/>
  <c r="AJ90"/>
  <c r="AJ91"/>
  <c r="AJ92"/>
  <c r="AJ93"/>
  <c r="AJ94"/>
  <c r="AJ96"/>
  <c r="AJ97"/>
  <c r="AJ99"/>
  <c r="AJ101"/>
  <c r="AJ109"/>
  <c r="AJ19"/>
  <c r="AJ21"/>
  <c r="AJ23"/>
  <c r="AJ25"/>
  <c r="AJ27"/>
  <c r="AJ29"/>
  <c r="AJ31"/>
  <c r="AJ33"/>
  <c r="AJ35"/>
  <c r="AJ37"/>
  <c r="AJ39"/>
  <c r="AJ41"/>
  <c r="AJ43"/>
  <c r="AJ45"/>
  <c r="AJ47"/>
  <c r="M49"/>
  <c r="AJ51"/>
  <c r="AJ53"/>
  <c r="AJ55"/>
  <c r="AJ57"/>
  <c r="AJ68"/>
  <c r="AJ70"/>
  <c r="AJ72"/>
  <c r="AJ74"/>
  <c r="AJ76"/>
  <c r="AJ78"/>
  <c r="AJ80"/>
  <c r="AJ82"/>
  <c r="AJ84"/>
  <c r="AJ95"/>
  <c r="AJ98"/>
  <c r="AP370" i="20" l="1"/>
  <c r="AN370"/>
  <c r="AL370"/>
  <c r="AP369"/>
  <c r="AN369"/>
  <c r="AL369"/>
  <c r="AP368"/>
  <c r="AN368"/>
  <c r="AL368"/>
  <c r="AP367"/>
  <c r="AN367"/>
  <c r="AL367"/>
  <c r="AP366"/>
  <c r="AN366"/>
  <c r="AL366"/>
  <c r="AP365"/>
  <c r="AN365"/>
  <c r="AL365"/>
  <c r="AP364"/>
  <c r="AN364"/>
  <c r="AL364"/>
  <c r="AP363"/>
  <c r="AN363"/>
  <c r="AL363"/>
  <c r="AP362"/>
  <c r="AN362"/>
  <c r="AL362"/>
  <c r="AP361"/>
  <c r="AN361"/>
  <c r="AL361"/>
  <c r="AP360"/>
  <c r="AN360"/>
  <c r="AL360"/>
  <c r="AP359"/>
  <c r="AN359"/>
  <c r="AL359"/>
  <c r="AP358"/>
  <c r="AN358"/>
  <c r="AL358"/>
  <c r="AP357"/>
  <c r="AN357"/>
  <c r="AL357"/>
  <c r="AP356"/>
  <c r="AN356"/>
  <c r="AL356"/>
  <c r="AP355"/>
  <c r="AN355"/>
  <c r="AL355"/>
  <c r="AP354"/>
  <c r="AN354"/>
  <c r="AL354"/>
  <c r="AP353"/>
  <c r="AN353"/>
  <c r="AL353"/>
  <c r="AP352"/>
  <c r="AN352"/>
  <c r="AL352"/>
  <c r="AP351"/>
  <c r="AN351"/>
  <c r="AL351"/>
  <c r="AP350"/>
  <c r="AN350"/>
  <c r="AL350"/>
  <c r="AP349"/>
  <c r="AN349"/>
  <c r="AL349"/>
  <c r="AP348"/>
  <c r="AN348"/>
  <c r="AL348"/>
  <c r="AP347"/>
  <c r="AN347"/>
  <c r="AL347"/>
  <c r="AP346"/>
  <c r="AN346"/>
  <c r="AL346"/>
  <c r="AP345"/>
  <c r="AN345"/>
  <c r="AL345"/>
  <c r="AP344"/>
  <c r="AN344"/>
  <c r="AL344"/>
  <c r="AP343"/>
  <c r="AN343"/>
  <c r="AL343"/>
  <c r="AP342"/>
  <c r="AN342"/>
  <c r="AL342"/>
  <c r="AP341"/>
  <c r="AN341"/>
  <c r="AL341"/>
  <c r="AP340"/>
  <c r="AN340"/>
  <c r="AL340"/>
  <c r="AP339"/>
  <c r="AN339"/>
  <c r="AL339"/>
  <c r="AP338"/>
  <c r="AN338"/>
  <c r="AL338"/>
  <c r="AP337"/>
  <c r="AN337"/>
  <c r="AL337"/>
  <c r="AP336"/>
  <c r="AN336"/>
  <c r="AL336"/>
  <c r="AP335"/>
  <c r="AN335"/>
  <c r="AL335"/>
  <c r="AP334"/>
  <c r="AN334"/>
  <c r="AL334"/>
  <c r="AP333"/>
  <c r="AN333"/>
  <c r="AL333"/>
  <c r="AP332"/>
  <c r="AN332"/>
  <c r="AL332"/>
  <c r="AP331"/>
  <c r="AN331"/>
  <c r="AL331"/>
  <c r="AP330"/>
  <c r="AN330"/>
  <c r="AL330"/>
  <c r="AP329"/>
  <c r="AN329"/>
  <c r="AL329"/>
  <c r="AP328"/>
  <c r="AN328"/>
  <c r="AL328"/>
  <c r="AP327"/>
  <c r="AN327"/>
  <c r="AL327"/>
  <c r="AP326"/>
  <c r="AN326"/>
  <c r="AL326"/>
  <c r="AP325"/>
  <c r="AN325"/>
  <c r="AL325"/>
  <c r="AQ324"/>
  <c r="AO324"/>
  <c r="AM324"/>
  <c r="AK324"/>
  <c r="AQ323"/>
  <c r="AO323"/>
  <c r="AM323"/>
  <c r="AK323"/>
  <c r="AQ322"/>
  <c r="AO322"/>
  <c r="AM322"/>
  <c r="AK322"/>
  <c r="AQ321"/>
  <c r="AO321"/>
  <c r="AM321"/>
  <c r="AK321"/>
  <c r="AQ320"/>
  <c r="AO320"/>
  <c r="AM320"/>
  <c r="AK320"/>
  <c r="AQ319"/>
  <c r="AQ370"/>
  <c r="AO370"/>
  <c r="AM370"/>
  <c r="AK370"/>
  <c r="AQ369"/>
  <c r="AO369"/>
  <c r="AM369"/>
  <c r="AK369"/>
  <c r="AQ368"/>
  <c r="AO368"/>
  <c r="AM368"/>
  <c r="AK368"/>
  <c r="AQ367"/>
  <c r="AO367"/>
  <c r="AM367"/>
  <c r="AK367"/>
  <c r="AQ366"/>
  <c r="AO366"/>
  <c r="AM366"/>
  <c r="AK366"/>
  <c r="AQ365"/>
  <c r="AO365"/>
  <c r="AM365"/>
  <c r="AK365"/>
  <c r="AQ364"/>
  <c r="AO364"/>
  <c r="AM364"/>
  <c r="AK364"/>
  <c r="AQ363"/>
  <c r="AO363"/>
  <c r="AM363"/>
  <c r="AK363"/>
  <c r="AQ362"/>
  <c r="AO362"/>
  <c r="AM362"/>
  <c r="AK362"/>
  <c r="AQ361"/>
  <c r="AO361"/>
  <c r="AM361"/>
  <c r="AK361"/>
  <c r="AQ360"/>
  <c r="AO360"/>
  <c r="AM360"/>
  <c r="AK360"/>
  <c r="AQ359"/>
  <c r="AO359"/>
  <c r="AM359"/>
  <c r="AK359"/>
  <c r="AQ358"/>
  <c r="AO358"/>
  <c r="AM358"/>
  <c r="AK358"/>
  <c r="AQ357"/>
  <c r="AO357"/>
  <c r="AM357"/>
  <c r="AK357"/>
  <c r="AQ356"/>
  <c r="AO356"/>
  <c r="AM356"/>
  <c r="AK356"/>
  <c r="AQ355"/>
  <c r="AO355"/>
  <c r="AM355"/>
  <c r="AK355"/>
  <c r="AQ354"/>
  <c r="AO354"/>
  <c r="AM354"/>
  <c r="AK354"/>
  <c r="AQ353"/>
  <c r="AO353"/>
  <c r="AM353"/>
  <c r="AK353"/>
  <c r="AQ352"/>
  <c r="AO352"/>
  <c r="AM352"/>
  <c r="AK352"/>
  <c r="AQ351"/>
  <c r="AO351"/>
  <c r="AM351"/>
  <c r="AK351"/>
  <c r="AQ350"/>
  <c r="AO350"/>
  <c r="AM350"/>
  <c r="AK350"/>
  <c r="AQ349"/>
  <c r="AO349"/>
  <c r="AM349"/>
  <c r="AK349"/>
  <c r="AQ348"/>
  <c r="AO348"/>
  <c r="AM348"/>
  <c r="AK348"/>
  <c r="AQ347"/>
  <c r="AO347"/>
  <c r="AM347"/>
  <c r="AK347"/>
  <c r="AQ346"/>
  <c r="AO346"/>
  <c r="AM346"/>
  <c r="AK346"/>
  <c r="AQ345"/>
  <c r="AO345"/>
  <c r="AM345"/>
  <c r="AK345"/>
  <c r="AQ344"/>
  <c r="AO344"/>
  <c r="AM344"/>
  <c r="AK344"/>
  <c r="AQ343"/>
  <c r="AO343"/>
  <c r="AM343"/>
  <c r="AK343"/>
  <c r="AQ342"/>
  <c r="AO342"/>
  <c r="AM342"/>
  <c r="AK342"/>
  <c r="AQ341"/>
  <c r="AO341"/>
  <c r="AM341"/>
  <c r="AK341"/>
  <c r="AQ340"/>
  <c r="AO340"/>
  <c r="AM340"/>
  <c r="AK340"/>
  <c r="AQ339"/>
  <c r="AO339"/>
  <c r="AM339"/>
  <c r="AK339"/>
  <c r="AQ338"/>
  <c r="AO338"/>
  <c r="AM338"/>
  <c r="AK338"/>
  <c r="AQ337"/>
  <c r="AO337"/>
  <c r="AM337"/>
  <c r="AK337"/>
  <c r="AQ336"/>
  <c r="AO336"/>
  <c r="AM336"/>
  <c r="AK336"/>
  <c r="AQ335"/>
  <c r="AO335"/>
  <c r="AM335"/>
  <c r="AK335"/>
  <c r="AQ334"/>
  <c r="AO334"/>
  <c r="AM334"/>
  <c r="AK334"/>
  <c r="AQ333"/>
  <c r="AO333"/>
  <c r="AM333"/>
  <c r="AK333"/>
  <c r="AQ332"/>
  <c r="AO332"/>
  <c r="AM332"/>
  <c r="AK332"/>
  <c r="AQ331"/>
  <c r="AO331"/>
  <c r="AM331"/>
  <c r="AK331"/>
  <c r="AQ330"/>
  <c r="AO330"/>
  <c r="AM330"/>
  <c r="AK330"/>
  <c r="AQ329"/>
  <c r="AO329"/>
  <c r="AM329"/>
  <c r="AK329"/>
  <c r="AQ328"/>
  <c r="AO328"/>
  <c r="AM328"/>
  <c r="AK328"/>
  <c r="AQ327"/>
  <c r="AO327"/>
  <c r="AM327"/>
  <c r="AK327"/>
  <c r="AQ326"/>
  <c r="AO326"/>
  <c r="AM326"/>
  <c r="AK326"/>
  <c r="AQ325"/>
  <c r="AO325"/>
  <c r="AM325"/>
  <c r="AK325"/>
  <c r="AN324"/>
  <c r="AP323"/>
  <c r="AL323"/>
  <c r="AN322"/>
  <c r="AP321"/>
  <c r="AL321"/>
  <c r="AN320"/>
  <c r="AP319"/>
  <c r="AN319"/>
  <c r="AL319"/>
  <c r="AP318"/>
  <c r="AN318"/>
  <c r="AL318"/>
  <c r="AP317"/>
  <c r="AN317"/>
  <c r="AL317"/>
  <c r="AP316"/>
  <c r="AN316"/>
  <c r="AL316"/>
  <c r="AP315"/>
  <c r="AN315"/>
  <c r="AL315"/>
  <c r="AP314"/>
  <c r="AN314"/>
  <c r="AL314"/>
  <c r="AP313"/>
  <c r="AN313"/>
  <c r="AL313"/>
  <c r="AP312"/>
  <c r="AN312"/>
  <c r="AL312"/>
  <c r="AP311"/>
  <c r="AN311"/>
  <c r="AL311"/>
  <c r="AP310"/>
  <c r="AN310"/>
  <c r="AL310"/>
  <c r="AP309"/>
  <c r="AN309"/>
  <c r="AL309"/>
  <c r="AQ308"/>
  <c r="AO308"/>
  <c r="AM308"/>
  <c r="AK308"/>
  <c r="AQ307"/>
  <c r="AO307"/>
  <c r="AM307"/>
  <c r="AK307"/>
  <c r="AQ306"/>
  <c r="AO306"/>
  <c r="AM306"/>
  <c r="AK306"/>
  <c r="AQ305"/>
  <c r="AO305"/>
  <c r="AM305"/>
  <c r="AK305"/>
  <c r="AQ304"/>
  <c r="AO304"/>
  <c r="AM304"/>
  <c r="AK304"/>
  <c r="AQ303"/>
  <c r="AO303"/>
  <c r="AM303"/>
  <c r="AK303"/>
  <c r="AQ302"/>
  <c r="AO302"/>
  <c r="AM302"/>
  <c r="AK302"/>
  <c r="AQ301"/>
  <c r="AO301"/>
  <c r="AM301"/>
  <c r="AK301"/>
  <c r="AQ300"/>
  <c r="AO300"/>
  <c r="AM300"/>
  <c r="AK300"/>
  <c r="AQ299"/>
  <c r="AO299"/>
  <c r="AM299"/>
  <c r="AK299"/>
  <c r="AQ298"/>
  <c r="AO298"/>
  <c r="AM298"/>
  <c r="AK298"/>
  <c r="AQ297"/>
  <c r="AO297"/>
  <c r="AM297"/>
  <c r="AK297"/>
  <c r="AQ296"/>
  <c r="AO296"/>
  <c r="AM296"/>
  <c r="AK296"/>
  <c r="AQ295"/>
  <c r="AO295"/>
  <c r="AM295"/>
  <c r="AK295"/>
  <c r="AQ294"/>
  <c r="AO294"/>
  <c r="AM294"/>
  <c r="AK294"/>
  <c r="AQ293"/>
  <c r="AO293"/>
  <c r="AM293"/>
  <c r="AK293"/>
  <c r="AQ292"/>
  <c r="AO292"/>
  <c r="AM292"/>
  <c r="AK292"/>
  <c r="AQ291"/>
  <c r="AO291"/>
  <c r="AM291"/>
  <c r="AK291"/>
  <c r="AQ290"/>
  <c r="AO290"/>
  <c r="AM290"/>
  <c r="AK290"/>
  <c r="AQ289"/>
  <c r="AO289"/>
  <c r="AM289"/>
  <c r="AK289"/>
  <c r="AQ288"/>
  <c r="AO288"/>
  <c r="AM288"/>
  <c r="AK288"/>
  <c r="AQ287"/>
  <c r="AO287"/>
  <c r="AM287"/>
  <c r="AK287"/>
  <c r="AP324"/>
  <c r="AL324"/>
  <c r="AN323"/>
  <c r="AP322"/>
  <c r="AL322"/>
  <c r="AN321"/>
  <c r="AP320"/>
  <c r="AL320"/>
  <c r="AO319"/>
  <c r="AM319"/>
  <c r="AK319"/>
  <c r="AQ318"/>
  <c r="AO318"/>
  <c r="AM318"/>
  <c r="AK318"/>
  <c r="AQ317"/>
  <c r="AO317"/>
  <c r="AM317"/>
  <c r="AK317"/>
  <c r="AQ316"/>
  <c r="AO316"/>
  <c r="AM316"/>
  <c r="AK316"/>
  <c r="AQ315"/>
  <c r="AO315"/>
  <c r="AM315"/>
  <c r="AK315"/>
  <c r="AQ314"/>
  <c r="AO314"/>
  <c r="AM314"/>
  <c r="AK314"/>
  <c r="AQ313"/>
  <c r="AO313"/>
  <c r="AM313"/>
  <c r="AK313"/>
  <c r="AQ312"/>
  <c r="AO312"/>
  <c r="AM312"/>
  <c r="AK312"/>
  <c r="AQ311"/>
  <c r="AO311"/>
  <c r="AM311"/>
  <c r="AK311"/>
  <c r="AQ310"/>
  <c r="AO310"/>
  <c r="AM310"/>
  <c r="AK310"/>
  <c r="AQ309"/>
  <c r="AO309"/>
  <c r="AM309"/>
  <c r="AK309"/>
  <c r="AP308"/>
  <c r="AN308"/>
  <c r="AL308"/>
  <c r="AP307"/>
  <c r="AN307"/>
  <c r="AL307"/>
  <c r="AP306"/>
  <c r="AN306"/>
  <c r="AL306"/>
  <c r="AP305"/>
  <c r="AN305"/>
  <c r="AL305"/>
  <c r="AP304"/>
  <c r="AN304"/>
  <c r="AL304"/>
  <c r="AP303"/>
  <c r="AN303"/>
  <c r="AL303"/>
  <c r="AP302"/>
  <c r="AN302"/>
  <c r="AL302"/>
  <c r="AP301"/>
  <c r="AN301"/>
  <c r="AL301"/>
  <c r="AP300"/>
  <c r="AN300"/>
  <c r="AL300"/>
  <c r="AP299"/>
  <c r="AN299"/>
  <c r="AL299"/>
  <c r="AP298"/>
  <c r="AN298"/>
  <c r="AL298"/>
  <c r="AP297"/>
  <c r="AN297"/>
  <c r="AL297"/>
  <c r="AP296"/>
  <c r="AN296"/>
  <c r="AL296"/>
  <c r="AP295"/>
  <c r="AN295"/>
  <c r="AL295"/>
  <c r="AP294"/>
  <c r="AN294"/>
  <c r="AL294"/>
  <c r="AP293"/>
  <c r="AN293"/>
  <c r="AL293"/>
  <c r="AP292"/>
  <c r="AN292"/>
  <c r="AL292"/>
  <c r="AP291"/>
  <c r="AN291"/>
  <c r="AL291"/>
  <c r="AP290"/>
  <c r="AN290"/>
  <c r="AL290"/>
  <c r="AP289"/>
  <c r="AN289"/>
  <c r="AL289"/>
  <c r="AP288"/>
  <c r="AN288"/>
  <c r="AL288"/>
  <c r="AP287"/>
  <c r="AN287"/>
  <c r="AL287"/>
  <c r="AP286"/>
  <c r="AN286"/>
  <c r="AL286"/>
  <c r="AP285"/>
  <c r="AN285"/>
  <c r="AL285"/>
  <c r="AP284"/>
  <c r="AN284"/>
  <c r="AL284"/>
  <c r="AP283"/>
  <c r="AN283"/>
  <c r="AL283"/>
  <c r="AP282"/>
  <c r="AN282"/>
  <c r="AL282"/>
  <c r="AP281"/>
  <c r="AN281"/>
  <c r="AL281"/>
  <c r="AP280"/>
  <c r="AN280"/>
  <c r="AL280"/>
  <c r="AP279"/>
  <c r="AN279"/>
  <c r="AL279"/>
  <c r="AP278"/>
  <c r="AN278"/>
  <c r="AL278"/>
  <c r="AP277"/>
  <c r="AN277"/>
  <c r="AL277"/>
  <c r="AP276"/>
  <c r="AN276"/>
  <c r="AL276"/>
  <c r="AP275"/>
  <c r="AN275"/>
  <c r="AL275"/>
  <c r="AP274"/>
  <c r="AN274"/>
  <c r="AL274"/>
  <c r="AP273"/>
  <c r="AN273"/>
  <c r="AL273"/>
  <c r="AP272"/>
  <c r="AN272"/>
  <c r="AL272"/>
  <c r="AP271"/>
  <c r="AN271"/>
  <c r="AL271"/>
  <c r="AO286"/>
  <c r="AK286"/>
  <c r="AQ285"/>
  <c r="AM285"/>
  <c r="AO284"/>
  <c r="AK284"/>
  <c r="AQ283"/>
  <c r="AM283"/>
  <c r="AO282"/>
  <c r="AK282"/>
  <c r="AQ281"/>
  <c r="AM281"/>
  <c r="AO280"/>
  <c r="AK280"/>
  <c r="AQ279"/>
  <c r="AM279"/>
  <c r="AO278"/>
  <c r="AK278"/>
  <c r="AQ277"/>
  <c r="AM277"/>
  <c r="AO276"/>
  <c r="AK276"/>
  <c r="AQ275"/>
  <c r="AM275"/>
  <c r="AO274"/>
  <c r="AK274"/>
  <c r="AQ273"/>
  <c r="AM273"/>
  <c r="AO272"/>
  <c r="AK272"/>
  <c r="AQ271"/>
  <c r="AM271"/>
  <c r="AP270"/>
  <c r="AN270"/>
  <c r="AL270"/>
  <c r="AP269"/>
  <c r="AN269"/>
  <c r="AL269"/>
  <c r="AP268"/>
  <c r="AN268"/>
  <c r="AL268"/>
  <c r="AP267"/>
  <c r="AN267"/>
  <c r="AL267"/>
  <c r="AP266"/>
  <c r="AN266"/>
  <c r="AL266"/>
  <c r="AP265"/>
  <c r="AN265"/>
  <c r="AL265"/>
  <c r="AP264"/>
  <c r="AN264"/>
  <c r="AL264"/>
  <c r="AP263"/>
  <c r="AN263"/>
  <c r="AL263"/>
  <c r="AP262"/>
  <c r="AN262"/>
  <c r="AL262"/>
  <c r="AP261"/>
  <c r="AN261"/>
  <c r="AL261"/>
  <c r="AP260"/>
  <c r="AN260"/>
  <c r="AL260"/>
  <c r="AP259"/>
  <c r="AN259"/>
  <c r="AL259"/>
  <c r="AP258"/>
  <c r="AN258"/>
  <c r="AL258"/>
  <c r="AP257"/>
  <c r="AN257"/>
  <c r="AL257"/>
  <c r="AP256"/>
  <c r="AN256"/>
  <c r="AL256"/>
  <c r="AP255"/>
  <c r="AN255"/>
  <c r="AL255"/>
  <c r="AP254"/>
  <c r="AN254"/>
  <c r="AL254"/>
  <c r="AP253"/>
  <c r="AN253"/>
  <c r="AL253"/>
  <c r="AP252"/>
  <c r="AN252"/>
  <c r="AL252"/>
  <c r="AP251"/>
  <c r="AN251"/>
  <c r="AL251"/>
  <c r="AP250"/>
  <c r="AN250"/>
  <c r="AL250"/>
  <c r="AP249"/>
  <c r="AN249"/>
  <c r="AL249"/>
  <c r="AP248"/>
  <c r="AN248"/>
  <c r="AL248"/>
  <c r="AP247"/>
  <c r="AN247"/>
  <c r="AL247"/>
  <c r="AP246"/>
  <c r="AN246"/>
  <c r="AL246"/>
  <c r="AP245"/>
  <c r="AN245"/>
  <c r="AL245"/>
  <c r="AP244"/>
  <c r="AN244"/>
  <c r="AL244"/>
  <c r="AP243"/>
  <c r="AN243"/>
  <c r="AL243"/>
  <c r="AP242"/>
  <c r="AN242"/>
  <c r="AL242"/>
  <c r="AP241"/>
  <c r="AN241"/>
  <c r="AL241"/>
  <c r="AP240"/>
  <c r="AN240"/>
  <c r="AL240"/>
  <c r="AP239"/>
  <c r="AN239"/>
  <c r="AL239"/>
  <c r="AP238"/>
  <c r="AN238"/>
  <c r="AL238"/>
  <c r="AP237"/>
  <c r="AN237"/>
  <c r="AL237"/>
  <c r="AP236"/>
  <c r="AN236"/>
  <c r="AL236"/>
  <c r="AP235"/>
  <c r="AN235"/>
  <c r="AL235"/>
  <c r="AP234"/>
  <c r="AN234"/>
  <c r="AL234"/>
  <c r="AP233"/>
  <c r="AN233"/>
  <c r="AL233"/>
  <c r="AP232"/>
  <c r="AN232"/>
  <c r="AL232"/>
  <c r="AP231"/>
  <c r="AN231"/>
  <c r="AL231"/>
  <c r="AP230"/>
  <c r="AN230"/>
  <c r="AL230"/>
  <c r="AP229"/>
  <c r="AN229"/>
  <c r="AL229"/>
  <c r="AP228"/>
  <c r="AN228"/>
  <c r="AL228"/>
  <c r="AP227"/>
  <c r="AN227"/>
  <c r="AL227"/>
  <c r="AP226"/>
  <c r="AN226"/>
  <c r="AL226"/>
  <c r="AP225"/>
  <c r="AN225"/>
  <c r="AL225"/>
  <c r="AP224"/>
  <c r="AN224"/>
  <c r="AL224"/>
  <c r="AP223"/>
  <c r="AN223"/>
  <c r="AL223"/>
  <c r="AP222"/>
  <c r="AN222"/>
  <c r="AL222"/>
  <c r="AP221"/>
  <c r="AN221"/>
  <c r="AL221"/>
  <c r="AP220"/>
  <c r="AN220"/>
  <c r="AL220"/>
  <c r="AP219"/>
  <c r="AN219"/>
  <c r="AL219"/>
  <c r="AP218"/>
  <c r="AN218"/>
  <c r="AL218"/>
  <c r="AP217"/>
  <c r="AN217"/>
  <c r="AL217"/>
  <c r="AP216"/>
  <c r="AN216"/>
  <c r="AL216"/>
  <c r="AP215"/>
  <c r="AN215"/>
  <c r="AL215"/>
  <c r="AP214"/>
  <c r="AN214"/>
  <c r="AL214"/>
  <c r="AP213"/>
  <c r="AN213"/>
  <c r="AL213"/>
  <c r="AP212"/>
  <c r="AN212"/>
  <c r="AL212"/>
  <c r="AP211"/>
  <c r="AN211"/>
  <c r="AL211"/>
  <c r="AP210"/>
  <c r="AN210"/>
  <c r="AL210"/>
  <c r="AP209"/>
  <c r="AN209"/>
  <c r="AL209"/>
  <c r="AP208"/>
  <c r="AN208"/>
  <c r="AL208"/>
  <c r="AP207"/>
  <c r="AN207"/>
  <c r="AL207"/>
  <c r="AP206"/>
  <c r="AN206"/>
  <c r="AL206"/>
  <c r="AP205"/>
  <c r="AN205"/>
  <c r="AL205"/>
  <c r="AP204"/>
  <c r="AN204"/>
  <c r="AL204"/>
  <c r="AP203"/>
  <c r="AN203"/>
  <c r="AL203"/>
  <c r="AP202"/>
  <c r="AN202"/>
  <c r="AL202"/>
  <c r="AP201"/>
  <c r="AN201"/>
  <c r="AL201"/>
  <c r="AP200"/>
  <c r="AN200"/>
  <c r="AL200"/>
  <c r="AP199"/>
  <c r="AN199"/>
  <c r="AL199"/>
  <c r="AP198"/>
  <c r="AN198"/>
  <c r="AL198"/>
  <c r="AP197"/>
  <c r="AN197"/>
  <c r="AL197"/>
  <c r="AP196"/>
  <c r="AN196"/>
  <c r="AL196"/>
  <c r="AP195"/>
  <c r="AN195"/>
  <c r="AL195"/>
  <c r="AP194"/>
  <c r="AN194"/>
  <c r="AL194"/>
  <c r="AP193"/>
  <c r="AN193"/>
  <c r="AL193"/>
  <c r="AP192"/>
  <c r="AN192"/>
  <c r="AL192"/>
  <c r="AP191"/>
  <c r="AN191"/>
  <c r="AL191"/>
  <c r="AP190"/>
  <c r="AN190"/>
  <c r="AL190"/>
  <c r="AP189"/>
  <c r="AN189"/>
  <c r="AL189"/>
  <c r="AP188"/>
  <c r="AN188"/>
  <c r="AL188"/>
  <c r="AP187"/>
  <c r="AN187"/>
  <c r="AL187"/>
  <c r="AP186"/>
  <c r="AN186"/>
  <c r="AL186"/>
  <c r="AP185"/>
  <c r="AN185"/>
  <c r="AL185"/>
  <c r="AP184"/>
  <c r="AN184"/>
  <c r="AL184"/>
  <c r="AP183"/>
  <c r="AN183"/>
  <c r="AL183"/>
  <c r="AP182"/>
  <c r="AN182"/>
  <c r="AL182"/>
  <c r="AP181"/>
  <c r="AN181"/>
  <c r="AL181"/>
  <c r="AP180"/>
  <c r="AN180"/>
  <c r="AL180"/>
  <c r="AQ286"/>
  <c r="AM286"/>
  <c r="AO285"/>
  <c r="AK285"/>
  <c r="AQ284"/>
  <c r="AM284"/>
  <c r="AO283"/>
  <c r="AK283"/>
  <c r="AQ282"/>
  <c r="AM282"/>
  <c r="AO281"/>
  <c r="AK281"/>
  <c r="AQ280"/>
  <c r="AM280"/>
  <c r="AO279"/>
  <c r="AK279"/>
  <c r="AQ278"/>
  <c r="AM278"/>
  <c r="AO277"/>
  <c r="AK277"/>
  <c r="AQ276"/>
  <c r="AM276"/>
  <c r="AO275"/>
  <c r="AK275"/>
  <c r="AQ274"/>
  <c r="AM274"/>
  <c r="AO273"/>
  <c r="AK273"/>
  <c r="AQ272"/>
  <c r="AM272"/>
  <c r="AO271"/>
  <c r="AK271"/>
  <c r="AQ270"/>
  <c r="AO270"/>
  <c r="AM270"/>
  <c r="AK270"/>
  <c r="AQ269"/>
  <c r="AO269"/>
  <c r="AM269"/>
  <c r="AK269"/>
  <c r="AQ268"/>
  <c r="AO268"/>
  <c r="AM268"/>
  <c r="AK268"/>
  <c r="AQ267"/>
  <c r="AO267"/>
  <c r="AM267"/>
  <c r="AK267"/>
  <c r="AQ266"/>
  <c r="AO266"/>
  <c r="AM266"/>
  <c r="AK266"/>
  <c r="AQ265"/>
  <c r="AO265"/>
  <c r="AM265"/>
  <c r="AK265"/>
  <c r="AQ264"/>
  <c r="AO264"/>
  <c r="AM264"/>
  <c r="AK264"/>
  <c r="AQ263"/>
  <c r="AO263"/>
  <c r="AM263"/>
  <c r="AK263"/>
  <c r="AQ262"/>
  <c r="AO262"/>
  <c r="AM262"/>
  <c r="AK262"/>
  <c r="AQ261"/>
  <c r="AO261"/>
  <c r="AM261"/>
  <c r="AK261"/>
  <c r="AQ260"/>
  <c r="AO260"/>
  <c r="AM260"/>
  <c r="AK260"/>
  <c r="AQ259"/>
  <c r="AO259"/>
  <c r="AM259"/>
  <c r="AK259"/>
  <c r="AQ258"/>
  <c r="AO258"/>
  <c r="AM258"/>
  <c r="AK258"/>
  <c r="AQ257"/>
  <c r="AO257"/>
  <c r="AM257"/>
  <c r="AK257"/>
  <c r="AQ256"/>
  <c r="AO256"/>
  <c r="AM256"/>
  <c r="AK256"/>
  <c r="AQ255"/>
  <c r="AO255"/>
  <c r="AM255"/>
  <c r="AK255"/>
  <c r="AQ254"/>
  <c r="AO254"/>
  <c r="AM254"/>
  <c r="AK254"/>
  <c r="AQ253"/>
  <c r="AO253"/>
  <c r="AM253"/>
  <c r="AK253"/>
  <c r="AQ252"/>
  <c r="AO252"/>
  <c r="AM252"/>
  <c r="AK252"/>
  <c r="AQ251"/>
  <c r="AO251"/>
  <c r="AM251"/>
  <c r="AK251"/>
  <c r="AQ250"/>
  <c r="AO250"/>
  <c r="AM250"/>
  <c r="AK250"/>
  <c r="AQ249"/>
  <c r="AO249"/>
  <c r="AM249"/>
  <c r="AK249"/>
  <c r="AQ248"/>
  <c r="AO248"/>
  <c r="AM248"/>
  <c r="AK248"/>
  <c r="AQ247"/>
  <c r="AO247"/>
  <c r="AM247"/>
  <c r="AK247"/>
  <c r="AQ246"/>
  <c r="AO246"/>
  <c r="AM246"/>
  <c r="AK246"/>
  <c r="AQ245"/>
  <c r="AO245"/>
  <c r="AM245"/>
  <c r="AK245"/>
  <c r="AQ244"/>
  <c r="AO244"/>
  <c r="AM244"/>
  <c r="AK244"/>
  <c r="AQ243"/>
  <c r="AO243"/>
  <c r="AM243"/>
  <c r="AK243"/>
  <c r="AQ242"/>
  <c r="AO242"/>
  <c r="AM242"/>
  <c r="AK242"/>
  <c r="AQ241"/>
  <c r="AO241"/>
  <c r="AM241"/>
  <c r="AK241"/>
  <c r="AQ240"/>
  <c r="AO240"/>
  <c r="AM240"/>
  <c r="AK240"/>
  <c r="AQ239"/>
  <c r="AO239"/>
  <c r="AM239"/>
  <c r="AK239"/>
  <c r="AQ238"/>
  <c r="AO238"/>
  <c r="AM238"/>
  <c r="AK238"/>
  <c r="AQ237"/>
  <c r="AO237"/>
  <c r="AM237"/>
  <c r="AK237"/>
  <c r="AQ236"/>
  <c r="AO236"/>
  <c r="AM236"/>
  <c r="AK236"/>
  <c r="AQ235"/>
  <c r="AO235"/>
  <c r="AM235"/>
  <c r="AK235"/>
  <c r="AQ234"/>
  <c r="AO234"/>
  <c r="AM234"/>
  <c r="AK234"/>
  <c r="AQ233"/>
  <c r="AO233"/>
  <c r="AM233"/>
  <c r="AK233"/>
  <c r="AQ232"/>
  <c r="AO232"/>
  <c r="AM232"/>
  <c r="AK232"/>
  <c r="AQ231"/>
  <c r="AO231"/>
  <c r="AM231"/>
  <c r="AK231"/>
  <c r="AQ230"/>
  <c r="AO230"/>
  <c r="AM230"/>
  <c r="AK230"/>
  <c r="AQ229"/>
  <c r="AO229"/>
  <c r="AM229"/>
  <c r="AK229"/>
  <c r="AQ228"/>
  <c r="AO228"/>
  <c r="AM228"/>
  <c r="AK228"/>
  <c r="AQ227"/>
  <c r="AO227"/>
  <c r="AM227"/>
  <c r="AK227"/>
  <c r="AQ226"/>
  <c r="AO226"/>
  <c r="AM226"/>
  <c r="AK226"/>
  <c r="AQ225"/>
  <c r="AO225"/>
  <c r="AM225"/>
  <c r="AK225"/>
  <c r="AQ224"/>
  <c r="AO224"/>
  <c r="AM224"/>
  <c r="AK224"/>
  <c r="AQ223"/>
  <c r="AO223"/>
  <c r="AM223"/>
  <c r="AK223"/>
  <c r="AQ222"/>
  <c r="AO222"/>
  <c r="AM222"/>
  <c r="AK222"/>
  <c r="AQ221"/>
  <c r="AO221"/>
  <c r="AM221"/>
  <c r="AK221"/>
  <c r="AQ220"/>
  <c r="AO220"/>
  <c r="AM220"/>
  <c r="AK220"/>
  <c r="AQ219"/>
  <c r="AO219"/>
  <c r="AM219"/>
  <c r="AK219"/>
  <c r="AQ218"/>
  <c r="AO218"/>
  <c r="AM218"/>
  <c r="AK218"/>
  <c r="AQ217"/>
  <c r="AO217"/>
  <c r="AM217"/>
  <c r="AK217"/>
  <c r="AQ216"/>
  <c r="AO216"/>
  <c r="AM216"/>
  <c r="AK216"/>
  <c r="AQ215"/>
  <c r="AO215"/>
  <c r="AM215"/>
  <c r="AK215"/>
  <c r="AQ214"/>
  <c r="AO214"/>
  <c r="AM214"/>
  <c r="AK214"/>
  <c r="AQ213"/>
  <c r="AO213"/>
  <c r="AM213"/>
  <c r="AK213"/>
  <c r="AQ212"/>
  <c r="AO212"/>
  <c r="AM212"/>
  <c r="AK212"/>
  <c r="AQ211"/>
  <c r="AO211"/>
  <c r="AM211"/>
  <c r="AK211"/>
  <c r="AQ210"/>
  <c r="AO210"/>
  <c r="AM210"/>
  <c r="AK210"/>
  <c r="AQ209"/>
  <c r="AO209"/>
  <c r="AM209"/>
  <c r="AK209"/>
  <c r="AQ208"/>
  <c r="AO208"/>
  <c r="AM208"/>
  <c r="AK208"/>
  <c r="AQ207"/>
  <c r="AO207"/>
  <c r="AM207"/>
  <c r="AK207"/>
  <c r="AQ206"/>
  <c r="AO206"/>
  <c r="AM206"/>
  <c r="AK206"/>
  <c r="AQ205"/>
  <c r="AO205"/>
  <c r="AM205"/>
  <c r="AK205"/>
  <c r="AQ204"/>
  <c r="AO204"/>
  <c r="AM204"/>
  <c r="AK204"/>
  <c r="AQ203"/>
  <c r="AO203"/>
  <c r="AM203"/>
  <c r="AK203"/>
  <c r="AQ202"/>
  <c r="AO202"/>
  <c r="AM202"/>
  <c r="AK202"/>
  <c r="AQ201"/>
  <c r="AO201"/>
  <c r="AM201"/>
  <c r="AK201"/>
  <c r="AQ200"/>
  <c r="AO200"/>
  <c r="AM200"/>
  <c r="AK200"/>
  <c r="AQ199"/>
  <c r="AO199"/>
  <c r="AM199"/>
  <c r="AK199"/>
  <c r="AQ198"/>
  <c r="AO198"/>
  <c r="AM198"/>
  <c r="AK198"/>
  <c r="AQ197"/>
  <c r="AO197"/>
  <c r="AM197"/>
  <c r="AK197"/>
  <c r="AQ196"/>
  <c r="AO196"/>
  <c r="AM196"/>
  <c r="AK196"/>
  <c r="AQ195"/>
  <c r="AO195"/>
  <c r="AM195"/>
  <c r="AK195"/>
  <c r="AQ194"/>
  <c r="AO194"/>
  <c r="AM194"/>
  <c r="AK194"/>
  <c r="AQ193"/>
  <c r="AO193"/>
  <c r="AM193"/>
  <c r="AK193"/>
  <c r="AQ192"/>
  <c r="AO192"/>
  <c r="AM192"/>
  <c r="AK192"/>
  <c r="AQ191"/>
  <c r="AO191"/>
  <c r="AM191"/>
  <c r="AK191"/>
  <c r="AQ190"/>
  <c r="AO190"/>
  <c r="AM190"/>
  <c r="AK190"/>
  <c r="AQ189"/>
  <c r="AO189"/>
  <c r="AM189"/>
  <c r="AK189"/>
  <c r="AQ188"/>
  <c r="AO188"/>
  <c r="AM188"/>
  <c r="AK188"/>
  <c r="AQ187"/>
  <c r="AO187"/>
  <c r="AM187"/>
  <c r="AK187"/>
  <c r="AQ186"/>
  <c r="AO186"/>
  <c r="AM186"/>
  <c r="AK186"/>
  <c r="AQ185"/>
  <c r="AO185"/>
  <c r="AM185"/>
  <c r="AK185"/>
  <c r="AQ184"/>
  <c r="AO184"/>
  <c r="AM184"/>
  <c r="AK184"/>
  <c r="AQ183"/>
  <c r="AO183"/>
  <c r="AM183"/>
  <c r="AK183"/>
  <c r="AQ182"/>
  <c r="AO182"/>
  <c r="AM182"/>
  <c r="AK182"/>
  <c r="AQ181"/>
  <c r="AO181"/>
  <c r="AM181"/>
  <c r="AK181"/>
  <c r="AQ180"/>
  <c r="AO180"/>
  <c r="AM180"/>
  <c r="AK180"/>
  <c r="AP179"/>
  <c r="AN179"/>
  <c r="AL179"/>
  <c r="AQ178"/>
  <c r="AO178"/>
  <c r="AM178"/>
  <c r="AK178"/>
  <c r="AP177"/>
  <c r="AN177"/>
  <c r="AL177"/>
  <c r="AQ176"/>
  <c r="AO179"/>
  <c r="AK179"/>
  <c r="AN178"/>
  <c r="AO177"/>
  <c r="AK177"/>
  <c r="AO176"/>
  <c r="AM176"/>
  <c r="AK176"/>
  <c r="AP175"/>
  <c r="AN175"/>
  <c r="AL175"/>
  <c r="AQ174"/>
  <c r="AO174"/>
  <c r="AM174"/>
  <c r="AK174"/>
  <c r="AP173"/>
  <c r="AN173"/>
  <c r="AL173"/>
  <c r="AQ172"/>
  <c r="AO172"/>
  <c r="AM172"/>
  <c r="AK172"/>
  <c r="AP171"/>
  <c r="AN171"/>
  <c r="AL171"/>
  <c r="AP170"/>
  <c r="AN170"/>
  <c r="AL170"/>
  <c r="AP169"/>
  <c r="AN169"/>
  <c r="AL169"/>
  <c r="AP168"/>
  <c r="AN168"/>
  <c r="AL168"/>
  <c r="AP167"/>
  <c r="AN167"/>
  <c r="AL167"/>
  <c r="AP166"/>
  <c r="AN166"/>
  <c r="AL166"/>
  <c r="AP165"/>
  <c r="AN165"/>
  <c r="AL165"/>
  <c r="AP164"/>
  <c r="AN164"/>
  <c r="AL164"/>
  <c r="AP163"/>
  <c r="AN163"/>
  <c r="AL163"/>
  <c r="AP162"/>
  <c r="AN162"/>
  <c r="AL162"/>
  <c r="AP161"/>
  <c r="AN161"/>
  <c r="AL161"/>
  <c r="AP160"/>
  <c r="AN160"/>
  <c r="AL160"/>
  <c r="AP159"/>
  <c r="AN159"/>
  <c r="AL159"/>
  <c r="AP158"/>
  <c r="AN158"/>
  <c r="AL158"/>
  <c r="AP157"/>
  <c r="AN157"/>
  <c r="AL157"/>
  <c r="AP156"/>
  <c r="AN156"/>
  <c r="AL156"/>
  <c r="AP155"/>
  <c r="AN155"/>
  <c r="AL155"/>
  <c r="AP154"/>
  <c r="AN154"/>
  <c r="AL154"/>
  <c r="AP153"/>
  <c r="AN153"/>
  <c r="AL153"/>
  <c r="AP152"/>
  <c r="AN152"/>
  <c r="AL152"/>
  <c r="AP151"/>
  <c r="AN151"/>
  <c r="AL151"/>
  <c r="AP150"/>
  <c r="AN150"/>
  <c r="AL150"/>
  <c r="AP149"/>
  <c r="AN149"/>
  <c r="AL149"/>
  <c r="AP148"/>
  <c r="AN148"/>
  <c r="AL148"/>
  <c r="AP147"/>
  <c r="AN147"/>
  <c r="AL147"/>
  <c r="AP146"/>
  <c r="AN146"/>
  <c r="AL146"/>
  <c r="AP145"/>
  <c r="AN145"/>
  <c r="AL145"/>
  <c r="AP144"/>
  <c r="AN144"/>
  <c r="AL144"/>
  <c r="AP143"/>
  <c r="AN143"/>
  <c r="AL143"/>
  <c r="AP142"/>
  <c r="AN142"/>
  <c r="AL142"/>
  <c r="AP141"/>
  <c r="AN141"/>
  <c r="AL141"/>
  <c r="AP140"/>
  <c r="AN140"/>
  <c r="AL140"/>
  <c r="AP139"/>
  <c r="AN139"/>
  <c r="AL139"/>
  <c r="AP138"/>
  <c r="AN138"/>
  <c r="AL138"/>
  <c r="AP137"/>
  <c r="AN137"/>
  <c r="AL137"/>
  <c r="AP136"/>
  <c r="AN136"/>
  <c r="AL136"/>
  <c r="AP135"/>
  <c r="AN135"/>
  <c r="AL135"/>
  <c r="AP134"/>
  <c r="AN134"/>
  <c r="AL134"/>
  <c r="AP133"/>
  <c r="AN133"/>
  <c r="AL133"/>
  <c r="AP132"/>
  <c r="AN132"/>
  <c r="AL132"/>
  <c r="AP131"/>
  <c r="AN131"/>
  <c r="AL131"/>
  <c r="AP130"/>
  <c r="AN130"/>
  <c r="AL130"/>
  <c r="AP129"/>
  <c r="AN129"/>
  <c r="AL129"/>
  <c r="AP128"/>
  <c r="AN128"/>
  <c r="AL128"/>
  <c r="AP127"/>
  <c r="AN127"/>
  <c r="AL127"/>
  <c r="AP126"/>
  <c r="AN126"/>
  <c r="AL126"/>
  <c r="AP125"/>
  <c r="AN125"/>
  <c r="AL125"/>
  <c r="AP124"/>
  <c r="AN124"/>
  <c r="AL124"/>
  <c r="AP123"/>
  <c r="AN123"/>
  <c r="AL123"/>
  <c r="AP122"/>
  <c r="AN122"/>
  <c r="AL122"/>
  <c r="AP121"/>
  <c r="AN121"/>
  <c r="AL121"/>
  <c r="AP120"/>
  <c r="AN120"/>
  <c r="AL120"/>
  <c r="AP119"/>
  <c r="AN119"/>
  <c r="AL119"/>
  <c r="AP118"/>
  <c r="AN118"/>
  <c r="AL118"/>
  <c r="AP117"/>
  <c r="AN117"/>
  <c r="AL117"/>
  <c r="AP116"/>
  <c r="AN116"/>
  <c r="AL116"/>
  <c r="AP115"/>
  <c r="AN115"/>
  <c r="AL115"/>
  <c r="AP114"/>
  <c r="AN114"/>
  <c r="AL114"/>
  <c r="AP113"/>
  <c r="AN113"/>
  <c r="AL113"/>
  <c r="AP112"/>
  <c r="AN112"/>
  <c r="AL112"/>
  <c r="AP111"/>
  <c r="AN111"/>
  <c r="AL111"/>
  <c r="AP110"/>
  <c r="AN110"/>
  <c r="AL110"/>
  <c r="AP109"/>
  <c r="AN109"/>
  <c r="AL109"/>
  <c r="AP108"/>
  <c r="AN108"/>
  <c r="AL108"/>
  <c r="AP107"/>
  <c r="AN107"/>
  <c r="AL107"/>
  <c r="AP106"/>
  <c r="AN106"/>
  <c r="AL106"/>
  <c r="AP105"/>
  <c r="AN105"/>
  <c r="AL105"/>
  <c r="AP104"/>
  <c r="AN104"/>
  <c r="AL104"/>
  <c r="AP103"/>
  <c r="AN103"/>
  <c r="AL103"/>
  <c r="AP102"/>
  <c r="AN102"/>
  <c r="AL102"/>
  <c r="AP101"/>
  <c r="AN101"/>
  <c r="AL101"/>
  <c r="AP100"/>
  <c r="AN100"/>
  <c r="AL100"/>
  <c r="AP99"/>
  <c r="AN99"/>
  <c r="AL99"/>
  <c r="AP98"/>
  <c r="AN98"/>
  <c r="AL98"/>
  <c r="AP97"/>
  <c r="AN97"/>
  <c r="AL97"/>
  <c r="AP96"/>
  <c r="AN96"/>
  <c r="AL96"/>
  <c r="AP95"/>
  <c r="AN95"/>
  <c r="AL95"/>
  <c r="AP94"/>
  <c r="AN94"/>
  <c r="AL94"/>
  <c r="AP93"/>
  <c r="AN93"/>
  <c r="AL93"/>
  <c r="AP92"/>
  <c r="AN92"/>
  <c r="AL92"/>
  <c r="AP91"/>
  <c r="AN91"/>
  <c r="AL91"/>
  <c r="AP90"/>
  <c r="AN90"/>
  <c r="AL90"/>
  <c r="AP89"/>
  <c r="AN89"/>
  <c r="AL89"/>
  <c r="AP88"/>
  <c r="AN88"/>
  <c r="AL88"/>
  <c r="AP87"/>
  <c r="AN87"/>
  <c r="AL87"/>
  <c r="AP86"/>
  <c r="AN86"/>
  <c r="AL86"/>
  <c r="AP85"/>
  <c r="AN85"/>
  <c r="AL85"/>
  <c r="AP84"/>
  <c r="AN84"/>
  <c r="AL84"/>
  <c r="AP83"/>
  <c r="AN83"/>
  <c r="AL83"/>
  <c r="AP82"/>
  <c r="AN82"/>
  <c r="AL82"/>
  <c r="AP81"/>
  <c r="AN81"/>
  <c r="AL81"/>
  <c r="AP80"/>
  <c r="AN80"/>
  <c r="AL80"/>
  <c r="AP79"/>
  <c r="AN79"/>
  <c r="AL79"/>
  <c r="AP78"/>
  <c r="AN78"/>
  <c r="AL78"/>
  <c r="AP77"/>
  <c r="AN77"/>
  <c r="AL77"/>
  <c r="AP76"/>
  <c r="AN76"/>
  <c r="AL76"/>
  <c r="AP75"/>
  <c r="AN75"/>
  <c r="AQ179"/>
  <c r="AM179"/>
  <c r="AP178"/>
  <c r="AL178"/>
  <c r="AQ177"/>
  <c r="AM177"/>
  <c r="AP176"/>
  <c r="AN176"/>
  <c r="AL176"/>
  <c r="AQ175"/>
  <c r="AO175"/>
  <c r="AM175"/>
  <c r="AK175"/>
  <c r="AP174"/>
  <c r="AN174"/>
  <c r="AL174"/>
  <c r="AQ173"/>
  <c r="AO173"/>
  <c r="AM173"/>
  <c r="AK173"/>
  <c r="AP172"/>
  <c r="AN172"/>
  <c r="AL172"/>
  <c r="AQ171"/>
  <c r="AO171"/>
  <c r="AM171"/>
  <c r="AK171"/>
  <c r="AQ170"/>
  <c r="AO170"/>
  <c r="AM170"/>
  <c r="AK170"/>
  <c r="AQ169"/>
  <c r="AO169"/>
  <c r="AM169"/>
  <c r="AK169"/>
  <c r="AQ168"/>
  <c r="AO168"/>
  <c r="AM168"/>
  <c r="AK168"/>
  <c r="AQ167"/>
  <c r="AO167"/>
  <c r="AM167"/>
  <c r="AK167"/>
  <c r="AQ166"/>
  <c r="AO166"/>
  <c r="AM166"/>
  <c r="AK166"/>
  <c r="AQ165"/>
  <c r="AO165"/>
  <c r="AM165"/>
  <c r="AK165"/>
  <c r="AQ164"/>
  <c r="AO164"/>
  <c r="AM164"/>
  <c r="AK164"/>
  <c r="AQ163"/>
  <c r="AO163"/>
  <c r="AM163"/>
  <c r="AK163"/>
  <c r="AQ162"/>
  <c r="AO162"/>
  <c r="AM162"/>
  <c r="AK162"/>
  <c r="AQ161"/>
  <c r="AO161"/>
  <c r="AM161"/>
  <c r="AK161"/>
  <c r="AQ160"/>
  <c r="AO160"/>
  <c r="AM160"/>
  <c r="AK160"/>
  <c r="AQ159"/>
  <c r="AO159"/>
  <c r="AM159"/>
  <c r="AK159"/>
  <c r="AQ158"/>
  <c r="AO158"/>
  <c r="AM158"/>
  <c r="AK158"/>
  <c r="AQ157"/>
  <c r="AO157"/>
  <c r="AM157"/>
  <c r="AK157"/>
  <c r="AQ156"/>
  <c r="AO156"/>
  <c r="AM156"/>
  <c r="AK156"/>
  <c r="AQ155"/>
  <c r="AO155"/>
  <c r="AM155"/>
  <c r="AK155"/>
  <c r="AQ154"/>
  <c r="AO154"/>
  <c r="AM154"/>
  <c r="AK154"/>
  <c r="AQ153"/>
  <c r="AO153"/>
  <c r="AM153"/>
  <c r="AK153"/>
  <c r="AQ152"/>
  <c r="AO152"/>
  <c r="AM152"/>
  <c r="AK152"/>
  <c r="AQ151"/>
  <c r="AO151"/>
  <c r="AM151"/>
  <c r="AK151"/>
  <c r="AQ150"/>
  <c r="AO150"/>
  <c r="AM150"/>
  <c r="AK150"/>
  <c r="AQ149"/>
  <c r="AO149"/>
  <c r="AM149"/>
  <c r="AK149"/>
  <c r="AQ148"/>
  <c r="AO148"/>
  <c r="AM148"/>
  <c r="AK148"/>
  <c r="AQ147"/>
  <c r="AO147"/>
  <c r="AM147"/>
  <c r="AK147"/>
  <c r="AQ146"/>
  <c r="AO146"/>
  <c r="AM146"/>
  <c r="AK146"/>
  <c r="AQ145"/>
  <c r="AO145"/>
  <c r="AM145"/>
  <c r="AK145"/>
  <c r="AQ144"/>
  <c r="AO144"/>
  <c r="AM144"/>
  <c r="AK144"/>
  <c r="AQ143"/>
  <c r="AO143"/>
  <c r="AM143"/>
  <c r="AK143"/>
  <c r="AQ142"/>
  <c r="AO142"/>
  <c r="AM142"/>
  <c r="AK142"/>
  <c r="AQ141"/>
  <c r="AO141"/>
  <c r="AM141"/>
  <c r="AK141"/>
  <c r="AQ140"/>
  <c r="AO140"/>
  <c r="AM140"/>
  <c r="AK140"/>
  <c r="AQ139"/>
  <c r="AO139"/>
  <c r="AM139"/>
  <c r="AK139"/>
  <c r="AQ138"/>
  <c r="AO138"/>
  <c r="AM138"/>
  <c r="AK138"/>
  <c r="AQ137"/>
  <c r="AO137"/>
  <c r="AM137"/>
  <c r="AK137"/>
  <c r="AQ136"/>
  <c r="AO136"/>
  <c r="AM136"/>
  <c r="AK136"/>
  <c r="AQ135"/>
  <c r="AO135"/>
  <c r="AM135"/>
  <c r="AK135"/>
  <c r="AQ134"/>
  <c r="AO134"/>
  <c r="AM134"/>
  <c r="AK134"/>
  <c r="AQ133"/>
  <c r="AO133"/>
  <c r="AM133"/>
  <c r="AK133"/>
  <c r="AQ132"/>
  <c r="AO132"/>
  <c r="AM132"/>
  <c r="AK132"/>
  <c r="AQ131"/>
  <c r="AO131"/>
  <c r="AM131"/>
  <c r="AK131"/>
  <c r="AQ130"/>
  <c r="AO130"/>
  <c r="AM130"/>
  <c r="AK130"/>
  <c r="AQ129"/>
  <c r="AO129"/>
  <c r="AM129"/>
  <c r="AK129"/>
  <c r="AQ128"/>
  <c r="AO128"/>
  <c r="AM128"/>
  <c r="AK128"/>
  <c r="AQ127"/>
  <c r="AO127"/>
  <c r="AM127"/>
  <c r="AK127"/>
  <c r="AQ126"/>
  <c r="AO126"/>
  <c r="AM126"/>
  <c r="AK126"/>
  <c r="AQ125"/>
  <c r="AO125"/>
  <c r="AM125"/>
  <c r="AK125"/>
  <c r="AQ124"/>
  <c r="AO124"/>
  <c r="AM124"/>
  <c r="AK124"/>
  <c r="AQ123"/>
  <c r="AO123"/>
  <c r="AM123"/>
  <c r="AK123"/>
  <c r="AQ122"/>
  <c r="AO122"/>
  <c r="AM122"/>
  <c r="AK122"/>
  <c r="AQ121"/>
  <c r="AO121"/>
  <c r="AM121"/>
  <c r="AK121"/>
  <c r="AQ120"/>
  <c r="AO120"/>
  <c r="AM120"/>
  <c r="AK120"/>
  <c r="AQ119"/>
  <c r="AO119"/>
  <c r="AM119"/>
  <c r="AK119"/>
  <c r="AQ118"/>
  <c r="AO118"/>
  <c r="AM118"/>
  <c r="AK118"/>
  <c r="AQ117"/>
  <c r="AO117"/>
  <c r="AM117"/>
  <c r="AK117"/>
  <c r="AQ116"/>
  <c r="AO116"/>
  <c r="AM116"/>
  <c r="AK116"/>
  <c r="AQ115"/>
  <c r="AO115"/>
  <c r="AM115"/>
  <c r="AK115"/>
  <c r="AQ114"/>
  <c r="AO114"/>
  <c r="AM114"/>
  <c r="AK114"/>
  <c r="AQ113"/>
  <c r="AO113"/>
  <c r="AM113"/>
  <c r="AK113"/>
  <c r="AQ112"/>
  <c r="AO112"/>
  <c r="AM112"/>
  <c r="AK112"/>
  <c r="AQ111"/>
  <c r="AO111"/>
  <c r="AM111"/>
  <c r="AK111"/>
  <c r="AQ110"/>
  <c r="AO110"/>
  <c r="AM110"/>
  <c r="AK110"/>
  <c r="AQ109"/>
  <c r="AO109"/>
  <c r="AK109"/>
  <c r="AQ108"/>
  <c r="AM108"/>
  <c r="AO107"/>
  <c r="AK107"/>
  <c r="AQ106"/>
  <c r="AM106"/>
  <c r="AO105"/>
  <c r="AK105"/>
  <c r="AQ104"/>
  <c r="AM104"/>
  <c r="AO103"/>
  <c r="AK103"/>
  <c r="AQ102"/>
  <c r="AM102"/>
  <c r="AO101"/>
  <c r="AK101"/>
  <c r="AQ100"/>
  <c r="AM100"/>
  <c r="AO99"/>
  <c r="AK99"/>
  <c r="AQ98"/>
  <c r="AM98"/>
  <c r="AO97"/>
  <c r="AK97"/>
  <c r="AQ96"/>
  <c r="AM96"/>
  <c r="AO95"/>
  <c r="AK95"/>
  <c r="AQ94"/>
  <c r="AM94"/>
  <c r="AO93"/>
  <c r="AK93"/>
  <c r="AQ92"/>
  <c r="AM92"/>
  <c r="AO91"/>
  <c r="AK91"/>
  <c r="AQ90"/>
  <c r="AM90"/>
  <c r="AO89"/>
  <c r="AK89"/>
  <c r="AQ88"/>
  <c r="AM88"/>
  <c r="AO87"/>
  <c r="AK87"/>
  <c r="AQ86"/>
  <c r="AM86"/>
  <c r="AO85"/>
  <c r="AK85"/>
  <c r="AQ84"/>
  <c r="AM84"/>
  <c r="AO83"/>
  <c r="AK83"/>
  <c r="AQ82"/>
  <c r="AM82"/>
  <c r="AO81"/>
  <c r="AK81"/>
  <c r="AQ80"/>
  <c r="AM80"/>
  <c r="AO79"/>
  <c r="AK79"/>
  <c r="AQ78"/>
  <c r="AM78"/>
  <c r="AO77"/>
  <c r="AK77"/>
  <c r="AQ76"/>
  <c r="AM76"/>
  <c r="AO75"/>
  <c r="AL75"/>
  <c r="AP74"/>
  <c r="AN74"/>
  <c r="AL74"/>
  <c r="AP73"/>
  <c r="AN73"/>
  <c r="AL73"/>
  <c r="AP72"/>
  <c r="AN72"/>
  <c r="AL72"/>
  <c r="AP71"/>
  <c r="AN71"/>
  <c r="AL71"/>
  <c r="AP70"/>
  <c r="AN70"/>
  <c r="AL70"/>
  <c r="AP69"/>
  <c r="AN69"/>
  <c r="AL69"/>
  <c r="AP68"/>
  <c r="AN68"/>
  <c r="AL68"/>
  <c r="AP67"/>
  <c r="AN67"/>
  <c r="AL67"/>
  <c r="AP66"/>
  <c r="AN66"/>
  <c r="AL66"/>
  <c r="AP65"/>
  <c r="AN65"/>
  <c r="AL65"/>
  <c r="AP64"/>
  <c r="AN64"/>
  <c r="AL64"/>
  <c r="AQ63"/>
  <c r="AO63"/>
  <c r="AM63"/>
  <c r="AK63"/>
  <c r="AP62"/>
  <c r="AN62"/>
  <c r="AL62"/>
  <c r="AQ61"/>
  <c r="AO61"/>
  <c r="AM61"/>
  <c r="AK61"/>
  <c r="AP60"/>
  <c r="AN60"/>
  <c r="AL60"/>
  <c r="AQ59"/>
  <c r="AO59"/>
  <c r="AM59"/>
  <c r="AK59"/>
  <c r="AP58"/>
  <c r="AN58"/>
  <c r="AL58"/>
  <c r="AQ57"/>
  <c r="AO57"/>
  <c r="AM57"/>
  <c r="AK57"/>
  <c r="AP56"/>
  <c r="AN56"/>
  <c r="AL56"/>
  <c r="AQ55"/>
  <c r="AO55"/>
  <c r="AM55"/>
  <c r="AK55"/>
  <c r="AP54"/>
  <c r="AN54"/>
  <c r="AL54"/>
  <c r="AQ53"/>
  <c r="AO53"/>
  <c r="AM53"/>
  <c r="AK53"/>
  <c r="AP52"/>
  <c r="AN52"/>
  <c r="AL52"/>
  <c r="AQ51"/>
  <c r="AO51"/>
  <c r="AM51"/>
  <c r="AK51"/>
  <c r="AP50"/>
  <c r="AN50"/>
  <c r="AL50"/>
  <c r="AQ49"/>
  <c r="AO49"/>
  <c r="AM49"/>
  <c r="AK49"/>
  <c r="AP48"/>
  <c r="AN48"/>
  <c r="AL48"/>
  <c r="AP47"/>
  <c r="AN47"/>
  <c r="AL47"/>
  <c r="AP46"/>
  <c r="AN46"/>
  <c r="AL46"/>
  <c r="AQ45"/>
  <c r="AO45"/>
  <c r="AM45"/>
  <c r="AK45"/>
  <c r="AP44"/>
  <c r="AN44"/>
  <c r="AL44"/>
  <c r="AQ43"/>
  <c r="AO43"/>
  <c r="AM43"/>
  <c r="AK43"/>
  <c r="AP42"/>
  <c r="AN42"/>
  <c r="AL42"/>
  <c r="AQ41"/>
  <c r="AO41"/>
  <c r="AM41"/>
  <c r="AK41"/>
  <c r="AP40"/>
  <c r="AN40"/>
  <c r="AL40"/>
  <c r="AQ39"/>
  <c r="AO39"/>
  <c r="AM39"/>
  <c r="AK39"/>
  <c r="AP38"/>
  <c r="AN38"/>
  <c r="AL38"/>
  <c r="AQ37"/>
  <c r="AO37"/>
  <c r="AM37"/>
  <c r="AK37"/>
  <c r="AP36"/>
  <c r="AN36"/>
  <c r="AL36"/>
  <c r="AQ35"/>
  <c r="AO35"/>
  <c r="AM35"/>
  <c r="AK35"/>
  <c r="AP34"/>
  <c r="AN34"/>
  <c r="AL34"/>
  <c r="AQ33"/>
  <c r="AO33"/>
  <c r="AM33"/>
  <c r="AK33"/>
  <c r="AP32"/>
  <c r="AN32"/>
  <c r="AL32"/>
  <c r="AQ31"/>
  <c r="AO31"/>
  <c r="AM31"/>
  <c r="AK31"/>
  <c r="AP30"/>
  <c r="AN30"/>
  <c r="AL30"/>
  <c r="AP29"/>
  <c r="AN29"/>
  <c r="AL29"/>
  <c r="AP28"/>
  <c r="AN28"/>
  <c r="AL28"/>
  <c r="AP27"/>
  <c r="AN27"/>
  <c r="AL27"/>
  <c r="AP26"/>
  <c r="AN26"/>
  <c r="AL26"/>
  <c r="AP25"/>
  <c r="AN25"/>
  <c r="AL25"/>
  <c r="AP24"/>
  <c r="AN24"/>
  <c r="AL24"/>
  <c r="AP23"/>
  <c r="AN23"/>
  <c r="AL23"/>
  <c r="AP22"/>
  <c r="AN22"/>
  <c r="AL22"/>
  <c r="AP21"/>
  <c r="AN21"/>
  <c r="AL21"/>
  <c r="AP20"/>
  <c r="AN20"/>
  <c r="AL20"/>
  <c r="AP19"/>
  <c r="AN19"/>
  <c r="AL19"/>
  <c r="AP18"/>
  <c r="AN18"/>
  <c r="AL18"/>
  <c r="AP17"/>
  <c r="AN17"/>
  <c r="AL17"/>
  <c r="AP16"/>
  <c r="AN16"/>
  <c r="AL16"/>
  <c r="AP15"/>
  <c r="AN15"/>
  <c r="AL15"/>
  <c r="AP14"/>
  <c r="AN14"/>
  <c r="AL14"/>
  <c r="AP13"/>
  <c r="AN13"/>
  <c r="AL13"/>
  <c r="AP12"/>
  <c r="AN12"/>
  <c r="AL12"/>
  <c r="AP11"/>
  <c r="AN11"/>
  <c r="AL11"/>
  <c r="AP10"/>
  <c r="AN10"/>
  <c r="AL10"/>
  <c r="AP9"/>
  <c r="AN9"/>
  <c r="AL9"/>
  <c r="AP8"/>
  <c r="AN8"/>
  <c r="AL8"/>
  <c r="AP7"/>
  <c r="AN7"/>
  <c r="AL7"/>
  <c r="AP6"/>
  <c r="AN6"/>
  <c r="AL6"/>
  <c r="AP5"/>
  <c r="AN5"/>
  <c r="AL5"/>
  <c r="AP4"/>
  <c r="AN4"/>
  <c r="AL4"/>
  <c r="AP3"/>
  <c r="AN3"/>
  <c r="AL3"/>
  <c r="AQ2"/>
  <c r="AO2"/>
  <c r="AM2"/>
  <c r="AK2"/>
  <c r="AM109"/>
  <c r="AO108"/>
  <c r="AK108"/>
  <c r="AQ107"/>
  <c r="AM107"/>
  <c r="AO106"/>
  <c r="AK106"/>
  <c r="AQ105"/>
  <c r="AM105"/>
  <c r="AO104"/>
  <c r="AK104"/>
  <c r="AQ103"/>
  <c r="AM103"/>
  <c r="AO102"/>
  <c r="AK102"/>
  <c r="AQ101"/>
  <c r="AM101"/>
  <c r="AO100"/>
  <c r="AK100"/>
  <c r="AQ99"/>
  <c r="AM99"/>
  <c r="AO98"/>
  <c r="AK98"/>
  <c r="AQ97"/>
  <c r="AM97"/>
  <c r="AO96"/>
  <c r="AK96"/>
  <c r="AQ95"/>
  <c r="AM95"/>
  <c r="AO94"/>
  <c r="AK94"/>
  <c r="AQ93"/>
  <c r="AM93"/>
  <c r="AO92"/>
  <c r="AK92"/>
  <c r="AQ91"/>
  <c r="AM91"/>
  <c r="AO90"/>
  <c r="AK90"/>
  <c r="AQ89"/>
  <c r="AM89"/>
  <c r="AO88"/>
  <c r="AK88"/>
  <c r="AQ87"/>
  <c r="AM87"/>
  <c r="AO86"/>
  <c r="AK86"/>
  <c r="AQ85"/>
  <c r="AM85"/>
  <c r="AO84"/>
  <c r="AK84"/>
  <c r="AQ83"/>
  <c r="AM83"/>
  <c r="AO82"/>
  <c r="AK82"/>
  <c r="AQ81"/>
  <c r="AM81"/>
  <c r="AO80"/>
  <c r="AK80"/>
  <c r="AQ79"/>
  <c r="AM79"/>
  <c r="AO78"/>
  <c r="AK78"/>
  <c r="AQ77"/>
  <c r="AM77"/>
  <c r="AO76"/>
  <c r="AK76"/>
  <c r="AQ75"/>
  <c r="AM75"/>
  <c r="AK75"/>
  <c r="AQ74"/>
  <c r="AO74"/>
  <c r="AM74"/>
  <c r="AK74"/>
  <c r="AQ73"/>
  <c r="AO73"/>
  <c r="AM73"/>
  <c r="AK73"/>
  <c r="AQ72"/>
  <c r="AO72"/>
  <c r="AM72"/>
  <c r="AK72"/>
  <c r="AQ71"/>
  <c r="AO71"/>
  <c r="AM71"/>
  <c r="AK71"/>
  <c r="AQ70"/>
  <c r="AO70"/>
  <c r="AM70"/>
  <c r="AK70"/>
  <c r="AQ69"/>
  <c r="AO69"/>
  <c r="AM69"/>
  <c r="AK69"/>
  <c r="AQ68"/>
  <c r="AO68"/>
  <c r="AM68"/>
  <c r="AK68"/>
  <c r="AQ67"/>
  <c r="AO67"/>
  <c r="AM67"/>
  <c r="AK67"/>
  <c r="AQ66"/>
  <c r="AO66"/>
  <c r="AM66"/>
  <c r="AK66"/>
  <c r="AQ65"/>
  <c r="AO65"/>
  <c r="AM65"/>
  <c r="AK65"/>
  <c r="AQ64"/>
  <c r="AO64"/>
  <c r="AM64"/>
  <c r="AK64"/>
  <c r="AP63"/>
  <c r="AN63"/>
  <c r="AL63"/>
  <c r="AQ62"/>
  <c r="AO62"/>
  <c r="AM62"/>
  <c r="AK62"/>
  <c r="AP61"/>
  <c r="AN61"/>
  <c r="AL61"/>
  <c r="AQ60"/>
  <c r="AO60"/>
  <c r="AM60"/>
  <c r="AK60"/>
  <c r="AP59"/>
  <c r="AN59"/>
  <c r="AL59"/>
  <c r="AQ58"/>
  <c r="AO58"/>
  <c r="AM58"/>
  <c r="AK58"/>
  <c r="AP57"/>
  <c r="AN57"/>
  <c r="AL57"/>
  <c r="AQ56"/>
  <c r="AO56"/>
  <c r="AM56"/>
  <c r="AK56"/>
  <c r="AP55"/>
  <c r="AN55"/>
  <c r="AL55"/>
  <c r="AQ54"/>
  <c r="AO54"/>
  <c r="AM54"/>
  <c r="AK54"/>
  <c r="AP53"/>
  <c r="AN53"/>
  <c r="AL53"/>
  <c r="AQ52"/>
  <c r="AO52"/>
  <c r="AM52"/>
  <c r="AK52"/>
  <c r="AP51"/>
  <c r="AN51"/>
  <c r="AL51"/>
  <c r="AQ50"/>
  <c r="AO50"/>
  <c r="AM50"/>
  <c r="AK50"/>
  <c r="AP49"/>
  <c r="AN49"/>
  <c r="AL49"/>
  <c r="AQ48"/>
  <c r="AO48"/>
  <c r="AM48"/>
  <c r="AK48"/>
  <c r="AQ47"/>
  <c r="AO47"/>
  <c r="AM47"/>
  <c r="AK47"/>
  <c r="AQ46"/>
  <c r="AO46"/>
  <c r="AM46"/>
  <c r="AK46"/>
  <c r="AP45"/>
  <c r="AN45"/>
  <c r="AL45"/>
  <c r="AQ44"/>
  <c r="AO44"/>
  <c r="AM44"/>
  <c r="AK44"/>
  <c r="AP43"/>
  <c r="AN43"/>
  <c r="AL43"/>
  <c r="AQ42"/>
  <c r="AO42"/>
  <c r="AM42"/>
  <c r="AK42"/>
  <c r="AP41"/>
  <c r="AN41"/>
  <c r="AL41"/>
  <c r="AQ40"/>
  <c r="AO40"/>
  <c r="AM40"/>
  <c r="AK40"/>
  <c r="AP39"/>
  <c r="AN39"/>
  <c r="AL39"/>
  <c r="AQ38"/>
  <c r="AO38"/>
  <c r="AM38"/>
  <c r="AK38"/>
  <c r="AP37"/>
  <c r="AN37"/>
  <c r="AL37"/>
  <c r="AQ36"/>
  <c r="AO36"/>
  <c r="AM36"/>
  <c r="AK36"/>
  <c r="AP35"/>
  <c r="AN35"/>
  <c r="AL35"/>
  <c r="AQ34"/>
  <c r="AO34"/>
  <c r="AM34"/>
  <c r="AK34"/>
  <c r="AP33"/>
  <c r="AN33"/>
  <c r="AL33"/>
  <c r="AQ32"/>
  <c r="AO32"/>
  <c r="AM32"/>
  <c r="AK32"/>
  <c r="AP31"/>
  <c r="AN31"/>
  <c r="AL31"/>
  <c r="AQ30"/>
  <c r="AO30"/>
  <c r="AM30"/>
  <c r="AK30"/>
  <c r="AQ29"/>
  <c r="AO29"/>
  <c r="AM29"/>
  <c r="AK29"/>
  <c r="AQ28"/>
  <c r="AO28"/>
  <c r="AM28"/>
  <c r="AK28"/>
  <c r="AQ27"/>
  <c r="AO27"/>
  <c r="AM27"/>
  <c r="AK27"/>
  <c r="AQ26"/>
  <c r="AO26"/>
  <c r="AM26"/>
  <c r="AK26"/>
  <c r="AQ25"/>
  <c r="AO25"/>
  <c r="AM25"/>
  <c r="AK25"/>
  <c r="AQ24"/>
  <c r="AO24"/>
  <c r="AM24"/>
  <c r="AK24"/>
  <c r="AQ23"/>
  <c r="AO23"/>
  <c r="AM23"/>
  <c r="AK23"/>
  <c r="AQ22"/>
  <c r="AO22"/>
  <c r="AM22"/>
  <c r="AK22"/>
  <c r="AQ21"/>
  <c r="AO21"/>
  <c r="AM21"/>
  <c r="AK21"/>
  <c r="AQ20"/>
  <c r="AO20"/>
  <c r="AM20"/>
  <c r="AK20"/>
  <c r="AQ19"/>
  <c r="AO19"/>
  <c r="AM19"/>
  <c r="AK19"/>
  <c r="AQ18"/>
  <c r="AO18"/>
  <c r="AM18"/>
  <c r="AK18"/>
  <c r="AQ17"/>
  <c r="AO17"/>
  <c r="AM17"/>
  <c r="AK17"/>
  <c r="AQ16"/>
  <c r="AO16"/>
  <c r="AM16"/>
  <c r="AK16"/>
  <c r="AQ15"/>
  <c r="AO15"/>
  <c r="AM15"/>
  <c r="AK15"/>
  <c r="AQ14"/>
  <c r="AO14"/>
  <c r="AM14"/>
  <c r="AK14"/>
  <c r="AQ13"/>
  <c r="AO13"/>
  <c r="AM13"/>
  <c r="AK13"/>
  <c r="AQ12"/>
  <c r="AO12"/>
  <c r="AM12"/>
  <c r="AK12"/>
  <c r="AQ11"/>
  <c r="AO11"/>
  <c r="AM11"/>
  <c r="AK11"/>
  <c r="AQ10"/>
  <c r="AO10"/>
  <c r="AM10"/>
  <c r="AK10"/>
  <c r="AQ9"/>
  <c r="AO9"/>
  <c r="AM9"/>
  <c r="AK9"/>
  <c r="AQ8"/>
  <c r="AO8"/>
  <c r="AM8"/>
  <c r="AK8"/>
  <c r="AQ7"/>
  <c r="AO7"/>
  <c r="AM7"/>
  <c r="AK7"/>
  <c r="AQ6"/>
  <c r="AO6"/>
  <c r="AM6"/>
  <c r="AK6"/>
  <c r="AQ5"/>
  <c r="AO5"/>
  <c r="AM5"/>
  <c r="AK5"/>
  <c r="AQ4"/>
  <c r="AO4"/>
  <c r="AM4"/>
  <c r="AK4"/>
  <c r="AQ3"/>
  <c r="AO3"/>
  <c r="AM3"/>
  <c r="AK3"/>
  <c r="AP2"/>
  <c r="AN2"/>
  <c r="AL2"/>
  <c r="AI103" i="19"/>
  <c r="AJ103"/>
  <c r="AJ100"/>
  <c r="AI100"/>
  <c r="AJ98"/>
  <c r="AI98"/>
  <c r="AJ96"/>
  <c r="AI96"/>
  <c r="AJ94"/>
  <c r="AI94"/>
  <c r="AJ92"/>
  <c r="AI92"/>
  <c r="AJ90"/>
  <c r="AI90"/>
  <c r="AJ88"/>
  <c r="AI88"/>
  <c r="AJ86"/>
  <c r="AI86"/>
  <c r="AJ84"/>
  <c r="AI84"/>
  <c r="AJ82"/>
  <c r="AI82"/>
  <c r="AJ80"/>
  <c r="AI80"/>
  <c r="AJ78"/>
  <c r="AI78"/>
  <c r="AJ76"/>
  <c r="AI76"/>
  <c r="AJ74"/>
  <c r="AI74"/>
  <c r="AJ72"/>
  <c r="AI72"/>
  <c r="AJ70"/>
  <c r="AI70"/>
  <c r="AJ68"/>
  <c r="AI68"/>
  <c r="AJ66"/>
  <c r="AI66"/>
  <c r="AJ64"/>
  <c r="AI64"/>
  <c r="AJ62"/>
  <c r="AI62"/>
  <c r="AJ58"/>
  <c r="AI58"/>
  <c r="AJ54"/>
  <c r="AI54"/>
  <c r="AJ50"/>
  <c r="AI50"/>
  <c r="AJ48"/>
  <c r="AI48"/>
  <c r="AJ44"/>
  <c r="AI44"/>
  <c r="AJ40"/>
  <c r="AI40"/>
  <c r="AJ36"/>
  <c r="AI36"/>
  <c r="AJ32"/>
  <c r="AI32"/>
  <c r="AJ29"/>
  <c r="AI29"/>
  <c r="AJ27"/>
  <c r="AI27"/>
  <c r="AJ25"/>
  <c r="AI25"/>
  <c r="AJ23"/>
  <c r="AI23"/>
  <c r="AJ21"/>
  <c r="AI21"/>
  <c r="AJ19"/>
  <c r="AI19"/>
  <c r="AJ17"/>
  <c r="AI17"/>
  <c r="AJ15"/>
  <c r="AI15"/>
  <c r="AJ13"/>
  <c r="AI13"/>
  <c r="AJ11"/>
  <c r="AI11"/>
  <c r="AJ9"/>
  <c r="AI9"/>
  <c r="AJ7"/>
  <c r="AI7"/>
  <c r="AJ5"/>
  <c r="AI5"/>
  <c r="AJ3"/>
  <c r="AI3"/>
  <c r="AI136"/>
  <c r="AJ136"/>
  <c r="AI176"/>
  <c r="AJ176"/>
  <c r="AI180"/>
  <c r="AJ180"/>
  <c r="AI184"/>
  <c r="AJ184"/>
  <c r="AI188"/>
  <c r="AJ188"/>
  <c r="AI197"/>
  <c r="AJ197"/>
  <c r="AI201"/>
  <c r="AJ201"/>
  <c r="AI205"/>
  <c r="AJ205"/>
  <c r="AI209"/>
  <c r="AJ209"/>
  <c r="AJ107"/>
  <c r="AI107"/>
  <c r="AJ109"/>
  <c r="AI109"/>
  <c r="AJ111"/>
  <c r="AI111"/>
  <c r="AJ113"/>
  <c r="AI113"/>
  <c r="AJ115"/>
  <c r="AI115"/>
  <c r="AJ117"/>
  <c r="AI117"/>
  <c r="AJ119"/>
  <c r="AI119"/>
  <c r="AJ121"/>
  <c r="AI121"/>
  <c r="AJ123"/>
  <c r="AI123"/>
  <c r="AJ125"/>
  <c r="AI125"/>
  <c r="AJ127"/>
  <c r="AI127"/>
  <c r="AJ129"/>
  <c r="AI129"/>
  <c r="AJ131"/>
  <c r="AI131"/>
  <c r="AJ133"/>
  <c r="AI133"/>
  <c r="AJ137"/>
  <c r="AI137"/>
  <c r="AJ140"/>
  <c r="AI140"/>
  <c r="AJ142"/>
  <c r="AI142"/>
  <c r="AJ144"/>
  <c r="AI144"/>
  <c r="AJ146"/>
  <c r="AI146"/>
  <c r="AJ148"/>
  <c r="AI148"/>
  <c r="AJ150"/>
  <c r="AI150"/>
  <c r="AJ152"/>
  <c r="AI152"/>
  <c r="AJ154"/>
  <c r="AI154"/>
  <c r="AJ156"/>
  <c r="AI156"/>
  <c r="AJ158"/>
  <c r="AI158"/>
  <c r="AJ160"/>
  <c r="AI160"/>
  <c r="AJ162"/>
  <c r="AI162"/>
  <c r="AJ164"/>
  <c r="AI164"/>
  <c r="AJ166"/>
  <c r="AI166"/>
  <c r="AJ168"/>
  <c r="AI168"/>
  <c r="AJ170"/>
  <c r="AI170"/>
  <c r="AJ172"/>
  <c r="AI172"/>
  <c r="AJ174"/>
  <c r="AI174"/>
  <c r="AJ177"/>
  <c r="AI177"/>
  <c r="AJ181"/>
  <c r="AI181"/>
  <c r="AJ185"/>
  <c r="AI185"/>
  <c r="AJ189"/>
  <c r="AI189"/>
  <c r="AJ192"/>
  <c r="AI192"/>
  <c r="AJ194"/>
  <c r="AI194"/>
  <c r="AJ196"/>
  <c r="AI196"/>
  <c r="AI200"/>
  <c r="AJ200"/>
  <c r="AI204"/>
  <c r="AJ204"/>
  <c r="AJ208"/>
  <c r="AI208"/>
  <c r="AI212"/>
  <c r="AJ212"/>
  <c r="AI239"/>
  <c r="AJ239"/>
  <c r="AI243"/>
  <c r="AJ243"/>
  <c r="AI247"/>
  <c r="AJ247"/>
  <c r="AI251"/>
  <c r="AJ251"/>
  <c r="AI255"/>
  <c r="AJ255"/>
  <c r="AI259"/>
  <c r="AJ259"/>
  <c r="AI263"/>
  <c r="AJ263"/>
  <c r="AI267"/>
  <c r="AJ267"/>
  <c r="AI271"/>
  <c r="AJ271"/>
  <c r="AI275"/>
  <c r="AJ275"/>
  <c r="AI279"/>
  <c r="AJ279"/>
  <c r="AI283"/>
  <c r="AJ283"/>
  <c r="AI287"/>
  <c r="AJ287"/>
  <c r="AJ214"/>
  <c r="AI214"/>
  <c r="AJ216"/>
  <c r="AI216"/>
  <c r="AJ218"/>
  <c r="AI218"/>
  <c r="AJ220"/>
  <c r="AI220"/>
  <c r="AJ222"/>
  <c r="AI222"/>
  <c r="AJ224"/>
  <c r="AI224"/>
  <c r="AJ226"/>
  <c r="AI226"/>
  <c r="AJ228"/>
  <c r="AI228"/>
  <c r="AJ230"/>
  <c r="AI230"/>
  <c r="AJ232"/>
  <c r="AI232"/>
  <c r="AJ234"/>
  <c r="AI234"/>
  <c r="AJ236"/>
  <c r="AI236"/>
  <c r="AI240"/>
  <c r="AJ240"/>
  <c r="AI244"/>
  <c r="AJ244"/>
  <c r="AI248"/>
  <c r="AJ248"/>
  <c r="AI252"/>
  <c r="AJ252"/>
  <c r="AI256"/>
  <c r="AJ256"/>
  <c r="AI260"/>
  <c r="AJ260"/>
  <c r="AI264"/>
  <c r="AJ264"/>
  <c r="AI268"/>
  <c r="AJ268"/>
  <c r="AI272"/>
  <c r="AJ272"/>
  <c r="AI276"/>
  <c r="AJ276"/>
  <c r="AI280"/>
  <c r="AJ280"/>
  <c r="AI284"/>
  <c r="AJ284"/>
  <c r="AI104"/>
  <c r="AJ104"/>
  <c r="AI61"/>
  <c r="AJ61"/>
  <c r="AI57"/>
  <c r="AJ57"/>
  <c r="AI53"/>
  <c r="AJ53"/>
  <c r="AS287"/>
  <c r="AQ287"/>
  <c r="AO287"/>
  <c r="AM287"/>
  <c r="AS286"/>
  <c r="AQ286"/>
  <c r="AO286"/>
  <c r="AM286"/>
  <c r="AS285"/>
  <c r="AQ285"/>
  <c r="AO285"/>
  <c r="AM285"/>
  <c r="AS284"/>
  <c r="AQ284"/>
  <c r="AO284"/>
  <c r="AM284"/>
  <c r="AS283"/>
  <c r="AQ283"/>
  <c r="AO283"/>
  <c r="AM283"/>
  <c r="AS282"/>
  <c r="AQ282"/>
  <c r="AO282"/>
  <c r="AM282"/>
  <c r="AS281"/>
  <c r="AQ281"/>
  <c r="AO281"/>
  <c r="AM281"/>
  <c r="AS280"/>
  <c r="AQ280"/>
  <c r="AO280"/>
  <c r="AM280"/>
  <c r="AS279"/>
  <c r="AQ279"/>
  <c r="AO279"/>
  <c r="AM279"/>
  <c r="AS278"/>
  <c r="AQ278"/>
  <c r="AO278"/>
  <c r="AM278"/>
  <c r="AS277"/>
  <c r="AQ277"/>
  <c r="AO277"/>
  <c r="AM277"/>
  <c r="AS276"/>
  <c r="AQ276"/>
  <c r="AO276"/>
  <c r="AM276"/>
  <c r="AS275"/>
  <c r="AQ275"/>
  <c r="AO275"/>
  <c r="AM275"/>
  <c r="AS274"/>
  <c r="AQ274"/>
  <c r="AO274"/>
  <c r="AM274"/>
  <c r="AS273"/>
  <c r="AQ273"/>
  <c r="AO273"/>
  <c r="AM273"/>
  <c r="AS272"/>
  <c r="AQ272"/>
  <c r="AO272"/>
  <c r="AM272"/>
  <c r="AS271"/>
  <c r="AQ271"/>
  <c r="AO271"/>
  <c r="AM271"/>
  <c r="AS270"/>
  <c r="AQ270"/>
  <c r="AO270"/>
  <c r="AM270"/>
  <c r="AS269"/>
  <c r="AQ269"/>
  <c r="AO269"/>
  <c r="AM269"/>
  <c r="AS268"/>
  <c r="AQ268"/>
  <c r="AO268"/>
  <c r="AM268"/>
  <c r="AS267"/>
  <c r="AQ267"/>
  <c r="AO267"/>
  <c r="AM267"/>
  <c r="AS266"/>
  <c r="AQ266"/>
  <c r="AO266"/>
  <c r="AM266"/>
  <c r="AS265"/>
  <c r="AQ265"/>
  <c r="AO265"/>
  <c r="AM265"/>
  <c r="AS264"/>
  <c r="AQ264"/>
  <c r="AO264"/>
  <c r="AM264"/>
  <c r="AS263"/>
  <c r="AQ263"/>
  <c r="AO263"/>
  <c r="AM263"/>
  <c r="AS262"/>
  <c r="AQ262"/>
  <c r="AO262"/>
  <c r="AM262"/>
  <c r="AS261"/>
  <c r="AQ261"/>
  <c r="AO261"/>
  <c r="AM261"/>
  <c r="AS260"/>
  <c r="AQ260"/>
  <c r="AO260"/>
  <c r="AM260"/>
  <c r="AS259"/>
  <c r="AQ259"/>
  <c r="AO259"/>
  <c r="AM259"/>
  <c r="AS258"/>
  <c r="AQ258"/>
  <c r="AO258"/>
  <c r="AM258"/>
  <c r="AS257"/>
  <c r="AQ257"/>
  <c r="AO257"/>
  <c r="AM257"/>
  <c r="AS256"/>
  <c r="AQ256"/>
  <c r="AO256"/>
  <c r="AM256"/>
  <c r="AS255"/>
  <c r="AQ255"/>
  <c r="AO255"/>
  <c r="AM255"/>
  <c r="AS254"/>
  <c r="AQ254"/>
  <c r="AO254"/>
  <c r="AM254"/>
  <c r="AS253"/>
  <c r="AQ253"/>
  <c r="AO253"/>
  <c r="AM253"/>
  <c r="AS252"/>
  <c r="AQ252"/>
  <c r="AO252"/>
  <c r="AM252"/>
  <c r="AS251"/>
  <c r="AQ251"/>
  <c r="AO251"/>
  <c r="AM251"/>
  <c r="AS250"/>
  <c r="AQ250"/>
  <c r="AO250"/>
  <c r="AM250"/>
  <c r="AS249"/>
  <c r="AQ249"/>
  <c r="AO249"/>
  <c r="AM249"/>
  <c r="AS248"/>
  <c r="AQ248"/>
  <c r="AO248"/>
  <c r="AM248"/>
  <c r="AS247"/>
  <c r="AQ247"/>
  <c r="AO247"/>
  <c r="AM247"/>
  <c r="AS246"/>
  <c r="AQ246"/>
  <c r="AO246"/>
  <c r="AM246"/>
  <c r="AS245"/>
  <c r="AQ245"/>
  <c r="AO245"/>
  <c r="AM245"/>
  <c r="AS244"/>
  <c r="AQ244"/>
  <c r="AO244"/>
  <c r="AM244"/>
  <c r="AS243"/>
  <c r="AQ243"/>
  <c r="AO243"/>
  <c r="AM243"/>
  <c r="AS242"/>
  <c r="AQ242"/>
  <c r="AO242"/>
  <c r="AM242"/>
  <c r="AS241"/>
  <c r="AQ241"/>
  <c r="AO241"/>
  <c r="AM241"/>
  <c r="AS240"/>
  <c r="AQ240"/>
  <c r="AO240"/>
  <c r="AM240"/>
  <c r="AS239"/>
  <c r="AQ239"/>
  <c r="AO239"/>
  <c r="AM239"/>
  <c r="AS238"/>
  <c r="AQ238"/>
  <c r="AO238"/>
  <c r="AM238"/>
  <c r="AS237"/>
  <c r="AQ237"/>
  <c r="AO237"/>
  <c r="AM237"/>
  <c r="AS236"/>
  <c r="AP287"/>
  <c r="AR286"/>
  <c r="AN286"/>
  <c r="AP285"/>
  <c r="AR284"/>
  <c r="AN284"/>
  <c r="AP283"/>
  <c r="AR282"/>
  <c r="AN282"/>
  <c r="AP281"/>
  <c r="AR280"/>
  <c r="AN280"/>
  <c r="AP279"/>
  <c r="AR278"/>
  <c r="AN278"/>
  <c r="AP277"/>
  <c r="AR276"/>
  <c r="AN276"/>
  <c r="AP275"/>
  <c r="AR274"/>
  <c r="AN274"/>
  <c r="AP273"/>
  <c r="AR272"/>
  <c r="AN272"/>
  <c r="AP271"/>
  <c r="AR270"/>
  <c r="AN270"/>
  <c r="AP269"/>
  <c r="AR268"/>
  <c r="AN268"/>
  <c r="AP267"/>
  <c r="AR266"/>
  <c r="AN266"/>
  <c r="AP265"/>
  <c r="AR264"/>
  <c r="AN264"/>
  <c r="AP263"/>
  <c r="AR262"/>
  <c r="AN262"/>
  <c r="AP261"/>
  <c r="AR260"/>
  <c r="AN260"/>
  <c r="AP259"/>
  <c r="AR258"/>
  <c r="AN258"/>
  <c r="AP257"/>
  <c r="AR256"/>
  <c r="AN256"/>
  <c r="AP255"/>
  <c r="AR254"/>
  <c r="AN254"/>
  <c r="AP253"/>
  <c r="AR252"/>
  <c r="AN252"/>
  <c r="AP251"/>
  <c r="AR250"/>
  <c r="AN250"/>
  <c r="AP249"/>
  <c r="AR248"/>
  <c r="AN248"/>
  <c r="AP247"/>
  <c r="AR246"/>
  <c r="AN246"/>
  <c r="AP245"/>
  <c r="AR244"/>
  <c r="AN244"/>
  <c r="AP243"/>
  <c r="AR242"/>
  <c r="AN242"/>
  <c r="AP241"/>
  <c r="AR240"/>
  <c r="AN240"/>
  <c r="AP239"/>
  <c r="AR238"/>
  <c r="AN238"/>
  <c r="AP237"/>
  <c r="AR236"/>
  <c r="AP236"/>
  <c r="AN236"/>
  <c r="AR235"/>
  <c r="AP235"/>
  <c r="AN235"/>
  <c r="AR234"/>
  <c r="AP234"/>
  <c r="AN234"/>
  <c r="AR233"/>
  <c r="AP233"/>
  <c r="AN233"/>
  <c r="AR232"/>
  <c r="AP232"/>
  <c r="AN232"/>
  <c r="AR231"/>
  <c r="AP231"/>
  <c r="AN231"/>
  <c r="AR230"/>
  <c r="AP230"/>
  <c r="AN230"/>
  <c r="AR229"/>
  <c r="AP229"/>
  <c r="AN229"/>
  <c r="AR228"/>
  <c r="AP228"/>
  <c r="AN228"/>
  <c r="AR227"/>
  <c r="AP227"/>
  <c r="AN227"/>
  <c r="AR226"/>
  <c r="AP226"/>
  <c r="AN226"/>
  <c r="AR225"/>
  <c r="AP225"/>
  <c r="AN225"/>
  <c r="AR224"/>
  <c r="AP224"/>
  <c r="AN224"/>
  <c r="AR223"/>
  <c r="AP223"/>
  <c r="AN223"/>
  <c r="AR222"/>
  <c r="AP222"/>
  <c r="AN222"/>
  <c r="AR221"/>
  <c r="AP221"/>
  <c r="AN221"/>
  <c r="AR220"/>
  <c r="AP220"/>
  <c r="AN220"/>
  <c r="AR219"/>
  <c r="AP219"/>
  <c r="AN219"/>
  <c r="AR218"/>
  <c r="AP218"/>
  <c r="AN218"/>
  <c r="AR217"/>
  <c r="AP217"/>
  <c r="AN217"/>
  <c r="AR216"/>
  <c r="AP216"/>
  <c r="AN216"/>
  <c r="AR215"/>
  <c r="AP215"/>
  <c r="AN215"/>
  <c r="AR214"/>
  <c r="AP214"/>
  <c r="AN214"/>
  <c r="AR213"/>
  <c r="AP213"/>
  <c r="AN213"/>
  <c r="AS212"/>
  <c r="AQ212"/>
  <c r="AO212"/>
  <c r="AM212"/>
  <c r="AR211"/>
  <c r="AP211"/>
  <c r="AN211"/>
  <c r="AR287"/>
  <c r="AN287"/>
  <c r="AP286"/>
  <c r="AR285"/>
  <c r="AN285"/>
  <c r="AP284"/>
  <c r="AR283"/>
  <c r="AN283"/>
  <c r="AP282"/>
  <c r="AR281"/>
  <c r="AN281"/>
  <c r="AP280"/>
  <c r="AR279"/>
  <c r="AN279"/>
  <c r="AP278"/>
  <c r="AR277"/>
  <c r="AN277"/>
  <c r="AP276"/>
  <c r="AR275"/>
  <c r="AN275"/>
  <c r="AP274"/>
  <c r="AR273"/>
  <c r="AN273"/>
  <c r="AP272"/>
  <c r="AR271"/>
  <c r="AN271"/>
  <c r="AP270"/>
  <c r="AR269"/>
  <c r="AN269"/>
  <c r="AP268"/>
  <c r="AR267"/>
  <c r="AN267"/>
  <c r="AP266"/>
  <c r="AR265"/>
  <c r="AN265"/>
  <c r="AP264"/>
  <c r="AR263"/>
  <c r="AN263"/>
  <c r="AP262"/>
  <c r="AR261"/>
  <c r="AN261"/>
  <c r="AP260"/>
  <c r="AR259"/>
  <c r="AN259"/>
  <c r="AP258"/>
  <c r="AR257"/>
  <c r="AN257"/>
  <c r="AP256"/>
  <c r="AR255"/>
  <c r="AN255"/>
  <c r="AP254"/>
  <c r="AR253"/>
  <c r="AN253"/>
  <c r="AP252"/>
  <c r="AR251"/>
  <c r="AN251"/>
  <c r="AP250"/>
  <c r="AR249"/>
  <c r="AN249"/>
  <c r="AP248"/>
  <c r="AR247"/>
  <c r="AN247"/>
  <c r="AP246"/>
  <c r="AR245"/>
  <c r="AN245"/>
  <c r="AP244"/>
  <c r="AR243"/>
  <c r="AN243"/>
  <c r="AP242"/>
  <c r="AR241"/>
  <c r="AN241"/>
  <c r="AP240"/>
  <c r="AR239"/>
  <c r="AN239"/>
  <c r="AP238"/>
  <c r="AR237"/>
  <c r="AN237"/>
  <c r="AQ236"/>
  <c r="AO236"/>
  <c r="AM236"/>
  <c r="AS235"/>
  <c r="AQ235"/>
  <c r="AO235"/>
  <c r="AM235"/>
  <c r="AS234"/>
  <c r="AQ234"/>
  <c r="AO234"/>
  <c r="AM234"/>
  <c r="AS233"/>
  <c r="AQ233"/>
  <c r="AO233"/>
  <c r="AM233"/>
  <c r="AS232"/>
  <c r="AQ232"/>
  <c r="AO232"/>
  <c r="AM232"/>
  <c r="AS231"/>
  <c r="AQ231"/>
  <c r="AO231"/>
  <c r="AM231"/>
  <c r="AS230"/>
  <c r="AQ230"/>
  <c r="AO230"/>
  <c r="AM230"/>
  <c r="AS229"/>
  <c r="AQ229"/>
  <c r="AO229"/>
  <c r="AM229"/>
  <c r="AS228"/>
  <c r="AQ228"/>
  <c r="AO228"/>
  <c r="AM228"/>
  <c r="AS227"/>
  <c r="AQ227"/>
  <c r="AO227"/>
  <c r="AM227"/>
  <c r="AS226"/>
  <c r="AQ226"/>
  <c r="AO226"/>
  <c r="AM226"/>
  <c r="AS225"/>
  <c r="AQ225"/>
  <c r="AO225"/>
  <c r="AM225"/>
  <c r="AS224"/>
  <c r="AQ224"/>
  <c r="AO224"/>
  <c r="AM224"/>
  <c r="AS223"/>
  <c r="AQ223"/>
  <c r="AO223"/>
  <c r="AM223"/>
  <c r="AS222"/>
  <c r="AQ222"/>
  <c r="AO222"/>
  <c r="AM222"/>
  <c r="AS221"/>
  <c r="AQ221"/>
  <c r="AO221"/>
  <c r="AM221"/>
  <c r="AS220"/>
  <c r="AQ220"/>
  <c r="AO220"/>
  <c r="AM220"/>
  <c r="AS219"/>
  <c r="AQ219"/>
  <c r="AO219"/>
  <c r="AM219"/>
  <c r="AS218"/>
  <c r="AQ218"/>
  <c r="AO218"/>
  <c r="AM218"/>
  <c r="AS217"/>
  <c r="AQ217"/>
  <c r="AO217"/>
  <c r="AM217"/>
  <c r="AS216"/>
  <c r="AQ216"/>
  <c r="AO216"/>
  <c r="AM216"/>
  <c r="AS215"/>
  <c r="AQ215"/>
  <c r="AO215"/>
  <c r="AM215"/>
  <c r="AS214"/>
  <c r="AQ214"/>
  <c r="AO214"/>
  <c r="AM214"/>
  <c r="AS213"/>
  <c r="AQ213"/>
  <c r="AO213"/>
  <c r="AM213"/>
  <c r="AR212"/>
  <c r="AP212"/>
  <c r="AN212"/>
  <c r="AS211"/>
  <c r="AQ211"/>
  <c r="AO211"/>
  <c r="AM211"/>
  <c r="AR210"/>
  <c r="AP210"/>
  <c r="AN210"/>
  <c r="AS209"/>
  <c r="AQ209"/>
  <c r="AO209"/>
  <c r="AM209"/>
  <c r="AR208"/>
  <c r="AP208"/>
  <c r="AN208"/>
  <c r="AS207"/>
  <c r="AQ207"/>
  <c r="AO207"/>
  <c r="AM207"/>
  <c r="AS206"/>
  <c r="AQ206"/>
  <c r="AO206"/>
  <c r="AM206"/>
  <c r="AS205"/>
  <c r="AQ205"/>
  <c r="AO205"/>
  <c r="AM205"/>
  <c r="AS204"/>
  <c r="AQ204"/>
  <c r="AO204"/>
  <c r="AM204"/>
  <c r="AS203"/>
  <c r="AQ203"/>
  <c r="AO203"/>
  <c r="AM203"/>
  <c r="AS202"/>
  <c r="AQ202"/>
  <c r="AO202"/>
  <c r="AM202"/>
  <c r="AS201"/>
  <c r="AQ201"/>
  <c r="AO201"/>
  <c r="AM201"/>
  <c r="AS200"/>
  <c r="AQ200"/>
  <c r="AO200"/>
  <c r="AM200"/>
  <c r="AS199"/>
  <c r="AQ199"/>
  <c r="AO199"/>
  <c r="AM199"/>
  <c r="AS198"/>
  <c r="AQ198"/>
  <c r="AO198"/>
  <c r="AM198"/>
  <c r="AS197"/>
  <c r="AQ197"/>
  <c r="AO197"/>
  <c r="AM197"/>
  <c r="AS196"/>
  <c r="AQ196"/>
  <c r="AO196"/>
  <c r="AQ210"/>
  <c r="AM210"/>
  <c r="AP209"/>
  <c r="AQ208"/>
  <c r="AM208"/>
  <c r="AP207"/>
  <c r="AR206"/>
  <c r="AN206"/>
  <c r="AP205"/>
  <c r="AR204"/>
  <c r="AN204"/>
  <c r="AP203"/>
  <c r="AR202"/>
  <c r="AN202"/>
  <c r="AP201"/>
  <c r="AR200"/>
  <c r="AN200"/>
  <c r="AP199"/>
  <c r="AR198"/>
  <c r="AN198"/>
  <c r="AP197"/>
  <c r="AR196"/>
  <c r="AN196"/>
  <c r="AR195"/>
  <c r="AP195"/>
  <c r="AN195"/>
  <c r="AR194"/>
  <c r="AP194"/>
  <c r="AN194"/>
  <c r="AR193"/>
  <c r="AP193"/>
  <c r="AN193"/>
  <c r="AR192"/>
  <c r="AP192"/>
  <c r="AN192"/>
  <c r="AR191"/>
  <c r="AP191"/>
  <c r="AN191"/>
  <c r="AS190"/>
  <c r="AQ190"/>
  <c r="AO190"/>
  <c r="AM190"/>
  <c r="AR189"/>
  <c r="AP189"/>
  <c r="AN189"/>
  <c r="AS188"/>
  <c r="AQ188"/>
  <c r="AO188"/>
  <c r="AM188"/>
  <c r="AR187"/>
  <c r="AP187"/>
  <c r="AN187"/>
  <c r="AS186"/>
  <c r="AQ186"/>
  <c r="AO186"/>
  <c r="AM186"/>
  <c r="AR185"/>
  <c r="AP185"/>
  <c r="AN185"/>
  <c r="AS184"/>
  <c r="AQ184"/>
  <c r="AO184"/>
  <c r="AM184"/>
  <c r="AR183"/>
  <c r="AP183"/>
  <c r="AN183"/>
  <c r="AS182"/>
  <c r="AQ182"/>
  <c r="AO182"/>
  <c r="AM182"/>
  <c r="AR181"/>
  <c r="AP181"/>
  <c r="AN181"/>
  <c r="AS180"/>
  <c r="AQ180"/>
  <c r="AO180"/>
  <c r="AM180"/>
  <c r="AR179"/>
  <c r="AP179"/>
  <c r="AN179"/>
  <c r="AS178"/>
  <c r="AQ178"/>
  <c r="AO178"/>
  <c r="AM178"/>
  <c r="AR177"/>
  <c r="AP177"/>
  <c r="AN177"/>
  <c r="AS176"/>
  <c r="AQ176"/>
  <c r="AO176"/>
  <c r="AM176"/>
  <c r="AR175"/>
  <c r="AP175"/>
  <c r="AN175"/>
  <c r="AR174"/>
  <c r="AP174"/>
  <c r="AN174"/>
  <c r="AR173"/>
  <c r="AP173"/>
  <c r="AN173"/>
  <c r="AR172"/>
  <c r="AP172"/>
  <c r="AN172"/>
  <c r="AR171"/>
  <c r="AP171"/>
  <c r="AN171"/>
  <c r="AR170"/>
  <c r="AP170"/>
  <c r="AN170"/>
  <c r="AR169"/>
  <c r="AP169"/>
  <c r="AN169"/>
  <c r="AR168"/>
  <c r="AP168"/>
  <c r="AN168"/>
  <c r="AR167"/>
  <c r="AP167"/>
  <c r="AN167"/>
  <c r="AR166"/>
  <c r="AP166"/>
  <c r="AN166"/>
  <c r="AR165"/>
  <c r="AP165"/>
  <c r="AN165"/>
  <c r="AR164"/>
  <c r="AP164"/>
  <c r="AN164"/>
  <c r="AR163"/>
  <c r="AP163"/>
  <c r="AN163"/>
  <c r="AR162"/>
  <c r="AP162"/>
  <c r="AN162"/>
  <c r="AR161"/>
  <c r="AP161"/>
  <c r="AN161"/>
  <c r="AR160"/>
  <c r="AP160"/>
  <c r="AN160"/>
  <c r="AR159"/>
  <c r="AP159"/>
  <c r="AN159"/>
  <c r="AR158"/>
  <c r="AP158"/>
  <c r="AN158"/>
  <c r="AR157"/>
  <c r="AP157"/>
  <c r="AN157"/>
  <c r="AR156"/>
  <c r="AP156"/>
  <c r="AN156"/>
  <c r="AR155"/>
  <c r="AP155"/>
  <c r="AN155"/>
  <c r="AR154"/>
  <c r="AP154"/>
  <c r="AN154"/>
  <c r="AR153"/>
  <c r="AP153"/>
  <c r="AN153"/>
  <c r="AR152"/>
  <c r="AP152"/>
  <c r="AN152"/>
  <c r="AR151"/>
  <c r="AP151"/>
  <c r="AN151"/>
  <c r="AR150"/>
  <c r="AP150"/>
  <c r="AN150"/>
  <c r="AR149"/>
  <c r="AP149"/>
  <c r="AN149"/>
  <c r="AR148"/>
  <c r="AP148"/>
  <c r="AN148"/>
  <c r="AR147"/>
  <c r="AP147"/>
  <c r="AN147"/>
  <c r="AR146"/>
  <c r="AP146"/>
  <c r="AN146"/>
  <c r="AR145"/>
  <c r="AP145"/>
  <c r="AN145"/>
  <c r="AR144"/>
  <c r="AP144"/>
  <c r="AN144"/>
  <c r="AR143"/>
  <c r="AP143"/>
  <c r="AN143"/>
  <c r="AR142"/>
  <c r="AP142"/>
  <c r="AN142"/>
  <c r="AR141"/>
  <c r="AP141"/>
  <c r="AN141"/>
  <c r="AR140"/>
  <c r="AP140"/>
  <c r="AN140"/>
  <c r="AR139"/>
  <c r="AP139"/>
  <c r="AN139"/>
  <c r="AS138"/>
  <c r="AQ138"/>
  <c r="AO138"/>
  <c r="AM138"/>
  <c r="AR137"/>
  <c r="AP137"/>
  <c r="AN137"/>
  <c r="AS136"/>
  <c r="AQ136"/>
  <c r="AO136"/>
  <c r="AM136"/>
  <c r="AR135"/>
  <c r="AP135"/>
  <c r="AN135"/>
  <c r="AS134"/>
  <c r="AQ134"/>
  <c r="AO134"/>
  <c r="AM134"/>
  <c r="AR133"/>
  <c r="AP133"/>
  <c r="AN133"/>
  <c r="AR132"/>
  <c r="AP132"/>
  <c r="AN132"/>
  <c r="AR131"/>
  <c r="AP131"/>
  <c r="AN131"/>
  <c r="AR130"/>
  <c r="AP130"/>
  <c r="AN130"/>
  <c r="AR129"/>
  <c r="AP129"/>
  <c r="AN129"/>
  <c r="AR128"/>
  <c r="AP128"/>
  <c r="AN128"/>
  <c r="AR127"/>
  <c r="AP127"/>
  <c r="AN127"/>
  <c r="AR126"/>
  <c r="AP126"/>
  <c r="AN126"/>
  <c r="AR125"/>
  <c r="AP125"/>
  <c r="AN125"/>
  <c r="AR124"/>
  <c r="AP124"/>
  <c r="AN124"/>
  <c r="AR123"/>
  <c r="AP123"/>
  <c r="AN123"/>
  <c r="AR122"/>
  <c r="AP122"/>
  <c r="AN122"/>
  <c r="AR121"/>
  <c r="AP121"/>
  <c r="AN121"/>
  <c r="AR120"/>
  <c r="AP120"/>
  <c r="AN120"/>
  <c r="AR119"/>
  <c r="AP119"/>
  <c r="AN119"/>
  <c r="AR118"/>
  <c r="AP118"/>
  <c r="AN118"/>
  <c r="AR117"/>
  <c r="AP117"/>
  <c r="AN117"/>
  <c r="AR116"/>
  <c r="AP116"/>
  <c r="AN116"/>
  <c r="AR115"/>
  <c r="AP115"/>
  <c r="AN115"/>
  <c r="AR114"/>
  <c r="AP114"/>
  <c r="AN114"/>
  <c r="AR113"/>
  <c r="AP113"/>
  <c r="AN113"/>
  <c r="AR112"/>
  <c r="AP112"/>
  <c r="AN112"/>
  <c r="AR111"/>
  <c r="AP111"/>
  <c r="AN111"/>
  <c r="AR110"/>
  <c r="AP110"/>
  <c r="AN110"/>
  <c r="AR109"/>
  <c r="AP109"/>
  <c r="AN109"/>
  <c r="AR108"/>
  <c r="AP108"/>
  <c r="AN108"/>
  <c r="AR107"/>
  <c r="AP107"/>
  <c r="AN107"/>
  <c r="AR106"/>
  <c r="AP106"/>
  <c r="AN106"/>
  <c r="AS210"/>
  <c r="AO210"/>
  <c r="AR209"/>
  <c r="AN209"/>
  <c r="AS208"/>
  <c r="AO208"/>
  <c r="AR207"/>
  <c r="AN207"/>
  <c r="AP206"/>
  <c r="AR205"/>
  <c r="AN205"/>
  <c r="AP204"/>
  <c r="AR203"/>
  <c r="AN203"/>
  <c r="AP202"/>
  <c r="AR201"/>
  <c r="AN201"/>
  <c r="AP200"/>
  <c r="AR199"/>
  <c r="AN199"/>
  <c r="AP198"/>
  <c r="AR197"/>
  <c r="AN197"/>
  <c r="AP196"/>
  <c r="AM196"/>
  <c r="AS195"/>
  <c r="AQ195"/>
  <c r="AO195"/>
  <c r="AM195"/>
  <c r="AS194"/>
  <c r="AQ194"/>
  <c r="AO194"/>
  <c r="AM194"/>
  <c r="AS193"/>
  <c r="AQ193"/>
  <c r="AO193"/>
  <c r="AM193"/>
  <c r="AS192"/>
  <c r="AQ192"/>
  <c r="AO192"/>
  <c r="AM192"/>
  <c r="AS191"/>
  <c r="AQ191"/>
  <c r="AO191"/>
  <c r="AM191"/>
  <c r="AR190"/>
  <c r="AP190"/>
  <c r="AN190"/>
  <c r="AS189"/>
  <c r="AQ189"/>
  <c r="AO189"/>
  <c r="AM189"/>
  <c r="AR188"/>
  <c r="AP188"/>
  <c r="AN188"/>
  <c r="AS187"/>
  <c r="AQ187"/>
  <c r="AO187"/>
  <c r="AM187"/>
  <c r="AR186"/>
  <c r="AP186"/>
  <c r="AN186"/>
  <c r="AS185"/>
  <c r="AQ185"/>
  <c r="AO185"/>
  <c r="AM185"/>
  <c r="AR184"/>
  <c r="AP184"/>
  <c r="AN184"/>
  <c r="AS183"/>
  <c r="AQ183"/>
  <c r="AO183"/>
  <c r="AM183"/>
  <c r="AR182"/>
  <c r="AP182"/>
  <c r="AN182"/>
  <c r="AS181"/>
  <c r="AQ181"/>
  <c r="AO181"/>
  <c r="AM181"/>
  <c r="AR180"/>
  <c r="AP180"/>
  <c r="AN180"/>
  <c r="AS179"/>
  <c r="AQ179"/>
  <c r="AO179"/>
  <c r="AM179"/>
  <c r="AR178"/>
  <c r="AP178"/>
  <c r="AN178"/>
  <c r="AS177"/>
  <c r="AQ177"/>
  <c r="AO177"/>
  <c r="AM177"/>
  <c r="AR176"/>
  <c r="AP176"/>
  <c r="AN176"/>
  <c r="AS175"/>
  <c r="AQ175"/>
  <c r="AO175"/>
  <c r="AM175"/>
  <c r="AS174"/>
  <c r="AQ174"/>
  <c r="AO174"/>
  <c r="AM174"/>
  <c r="AS173"/>
  <c r="AQ173"/>
  <c r="AO173"/>
  <c r="AM173"/>
  <c r="AS172"/>
  <c r="AQ172"/>
  <c r="AO172"/>
  <c r="AM172"/>
  <c r="AS171"/>
  <c r="AQ171"/>
  <c r="AO171"/>
  <c r="AM171"/>
  <c r="AS170"/>
  <c r="AQ170"/>
  <c r="AO170"/>
  <c r="AM170"/>
  <c r="AS169"/>
  <c r="AQ169"/>
  <c r="AO169"/>
  <c r="AM169"/>
  <c r="AS168"/>
  <c r="AQ168"/>
  <c r="AO168"/>
  <c r="AM168"/>
  <c r="AS167"/>
  <c r="AQ167"/>
  <c r="AO167"/>
  <c r="AM167"/>
  <c r="AS166"/>
  <c r="AQ166"/>
  <c r="AO166"/>
  <c r="AM166"/>
  <c r="AS165"/>
  <c r="AQ165"/>
  <c r="AO165"/>
  <c r="AM165"/>
  <c r="AS164"/>
  <c r="AQ164"/>
  <c r="AO164"/>
  <c r="AM164"/>
  <c r="AS163"/>
  <c r="AQ163"/>
  <c r="AO163"/>
  <c r="AM163"/>
  <c r="AS162"/>
  <c r="AQ162"/>
  <c r="AO162"/>
  <c r="AM162"/>
  <c r="AS161"/>
  <c r="AQ161"/>
  <c r="AO161"/>
  <c r="AM161"/>
  <c r="AS160"/>
  <c r="AQ160"/>
  <c r="AO160"/>
  <c r="AM160"/>
  <c r="AS159"/>
  <c r="AQ159"/>
  <c r="AO159"/>
  <c r="AM159"/>
  <c r="AS158"/>
  <c r="AQ158"/>
  <c r="AO158"/>
  <c r="AM158"/>
  <c r="AS157"/>
  <c r="AQ157"/>
  <c r="AO157"/>
  <c r="AM157"/>
  <c r="AS156"/>
  <c r="AQ156"/>
  <c r="AO156"/>
  <c r="AM156"/>
  <c r="AS155"/>
  <c r="AQ155"/>
  <c r="AO155"/>
  <c r="AM155"/>
  <c r="AS154"/>
  <c r="AQ154"/>
  <c r="AO154"/>
  <c r="AM154"/>
  <c r="AS153"/>
  <c r="AQ153"/>
  <c r="AO153"/>
  <c r="AM153"/>
  <c r="AS152"/>
  <c r="AQ152"/>
  <c r="AO152"/>
  <c r="AM152"/>
  <c r="AS151"/>
  <c r="AQ151"/>
  <c r="AO151"/>
  <c r="AM151"/>
  <c r="AS150"/>
  <c r="AQ150"/>
  <c r="AO150"/>
  <c r="AM150"/>
  <c r="AS149"/>
  <c r="AQ149"/>
  <c r="AO149"/>
  <c r="AM149"/>
  <c r="AS148"/>
  <c r="AQ148"/>
  <c r="AO148"/>
  <c r="AM148"/>
  <c r="AS147"/>
  <c r="AQ147"/>
  <c r="AO147"/>
  <c r="AM147"/>
  <c r="AS146"/>
  <c r="AQ146"/>
  <c r="AO146"/>
  <c r="AM146"/>
  <c r="AS145"/>
  <c r="AQ145"/>
  <c r="AO145"/>
  <c r="AM145"/>
  <c r="AS144"/>
  <c r="AQ144"/>
  <c r="AO144"/>
  <c r="AM144"/>
  <c r="AS143"/>
  <c r="AQ143"/>
  <c r="AO143"/>
  <c r="AM143"/>
  <c r="AS142"/>
  <c r="AQ142"/>
  <c r="AO142"/>
  <c r="AM142"/>
  <c r="AS141"/>
  <c r="AQ141"/>
  <c r="AO141"/>
  <c r="AM141"/>
  <c r="AS140"/>
  <c r="AQ140"/>
  <c r="AO140"/>
  <c r="AM140"/>
  <c r="AS139"/>
  <c r="AQ139"/>
  <c r="AO139"/>
  <c r="AM139"/>
  <c r="AR138"/>
  <c r="AP138"/>
  <c r="AN138"/>
  <c r="AS137"/>
  <c r="AQ137"/>
  <c r="AO137"/>
  <c r="AM137"/>
  <c r="AR136"/>
  <c r="AP136"/>
  <c r="AN136"/>
  <c r="AS135"/>
  <c r="AQ135"/>
  <c r="AO135"/>
  <c r="AM135"/>
  <c r="AR134"/>
  <c r="AP134"/>
  <c r="AN134"/>
  <c r="AS133"/>
  <c r="AQ133"/>
  <c r="AO133"/>
  <c r="AM133"/>
  <c r="AS132"/>
  <c r="AQ132"/>
  <c r="AO132"/>
  <c r="AM132"/>
  <c r="AS131"/>
  <c r="AQ131"/>
  <c r="AO131"/>
  <c r="AM131"/>
  <c r="AS130"/>
  <c r="AQ130"/>
  <c r="AO130"/>
  <c r="AM130"/>
  <c r="AS129"/>
  <c r="AQ129"/>
  <c r="AO129"/>
  <c r="AM129"/>
  <c r="AS128"/>
  <c r="AQ128"/>
  <c r="AO128"/>
  <c r="AM128"/>
  <c r="AS127"/>
  <c r="AQ127"/>
  <c r="AO127"/>
  <c r="AM127"/>
  <c r="AS126"/>
  <c r="AQ126"/>
  <c r="AO126"/>
  <c r="AM126"/>
  <c r="AS125"/>
  <c r="AQ125"/>
  <c r="AO125"/>
  <c r="AM125"/>
  <c r="AS124"/>
  <c r="AQ124"/>
  <c r="AO124"/>
  <c r="AM124"/>
  <c r="AS123"/>
  <c r="AQ123"/>
  <c r="AO123"/>
  <c r="AM123"/>
  <c r="AS122"/>
  <c r="AQ122"/>
  <c r="AO122"/>
  <c r="AM122"/>
  <c r="AS121"/>
  <c r="AQ121"/>
  <c r="AO121"/>
  <c r="AM121"/>
  <c r="AS120"/>
  <c r="AQ120"/>
  <c r="AO120"/>
  <c r="AM120"/>
  <c r="AS119"/>
  <c r="AQ119"/>
  <c r="AO119"/>
  <c r="AM119"/>
  <c r="AS118"/>
  <c r="AQ118"/>
  <c r="AO118"/>
  <c r="AM118"/>
  <c r="AS117"/>
  <c r="AQ117"/>
  <c r="AO117"/>
  <c r="AM117"/>
  <c r="AS116"/>
  <c r="AQ116"/>
  <c r="AO116"/>
  <c r="AM116"/>
  <c r="AS115"/>
  <c r="AQ115"/>
  <c r="AO115"/>
  <c r="AM115"/>
  <c r="AS114"/>
  <c r="AQ114"/>
  <c r="AO114"/>
  <c r="AM114"/>
  <c r="AS113"/>
  <c r="AQ113"/>
  <c r="AO113"/>
  <c r="AM113"/>
  <c r="AS112"/>
  <c r="AQ112"/>
  <c r="AO112"/>
  <c r="AM112"/>
  <c r="AS111"/>
  <c r="AQ111"/>
  <c r="AO111"/>
  <c r="AM111"/>
  <c r="AS110"/>
  <c r="AQ110"/>
  <c r="AO110"/>
  <c r="AM110"/>
  <c r="AS109"/>
  <c r="AQ109"/>
  <c r="AO109"/>
  <c r="AM109"/>
  <c r="AS108"/>
  <c r="AQ108"/>
  <c r="AO108"/>
  <c r="AM108"/>
  <c r="AS107"/>
  <c r="AQ107"/>
  <c r="AO107"/>
  <c r="AM107"/>
  <c r="AS106"/>
  <c r="AQ106"/>
  <c r="AO106"/>
  <c r="AM106"/>
  <c r="AS105"/>
  <c r="AQ105"/>
  <c r="AO105"/>
  <c r="AM105"/>
  <c r="AS104"/>
  <c r="AQ104"/>
  <c r="AO104"/>
  <c r="AM104"/>
  <c r="AS103"/>
  <c r="AQ103"/>
  <c r="AO103"/>
  <c r="AM103"/>
  <c r="AS102"/>
  <c r="AQ102"/>
  <c r="AO102"/>
  <c r="AM102"/>
  <c r="AS101"/>
  <c r="AR105"/>
  <c r="AN105"/>
  <c r="AP104"/>
  <c r="AR103"/>
  <c r="AN103"/>
  <c r="AP102"/>
  <c r="AR101"/>
  <c r="AP101"/>
  <c r="AN101"/>
  <c r="AR100"/>
  <c r="AP100"/>
  <c r="AN100"/>
  <c r="AR99"/>
  <c r="AP99"/>
  <c r="AN99"/>
  <c r="AR98"/>
  <c r="AP98"/>
  <c r="AN98"/>
  <c r="AR97"/>
  <c r="AP97"/>
  <c r="AN97"/>
  <c r="AR96"/>
  <c r="AP96"/>
  <c r="AN96"/>
  <c r="AR95"/>
  <c r="AP95"/>
  <c r="AN95"/>
  <c r="AR94"/>
  <c r="AP94"/>
  <c r="AN94"/>
  <c r="AR93"/>
  <c r="AP93"/>
  <c r="AN93"/>
  <c r="AR92"/>
  <c r="AP92"/>
  <c r="AN92"/>
  <c r="AR91"/>
  <c r="AP91"/>
  <c r="AN91"/>
  <c r="AR90"/>
  <c r="AP90"/>
  <c r="AN90"/>
  <c r="AR89"/>
  <c r="AP89"/>
  <c r="AN89"/>
  <c r="AR88"/>
  <c r="AP88"/>
  <c r="AN88"/>
  <c r="AR87"/>
  <c r="AP87"/>
  <c r="AN87"/>
  <c r="AR86"/>
  <c r="AP86"/>
  <c r="AN86"/>
  <c r="AR85"/>
  <c r="AP85"/>
  <c r="AN85"/>
  <c r="AR84"/>
  <c r="AP84"/>
  <c r="AN84"/>
  <c r="AR83"/>
  <c r="AP83"/>
  <c r="AN83"/>
  <c r="AR82"/>
  <c r="AP82"/>
  <c r="AN82"/>
  <c r="AR81"/>
  <c r="AP81"/>
  <c r="AN81"/>
  <c r="AR80"/>
  <c r="AP80"/>
  <c r="AN80"/>
  <c r="AR79"/>
  <c r="AP79"/>
  <c r="AN79"/>
  <c r="AR78"/>
  <c r="AP78"/>
  <c r="AN78"/>
  <c r="AR77"/>
  <c r="AP77"/>
  <c r="AN77"/>
  <c r="AR76"/>
  <c r="AP76"/>
  <c r="AN76"/>
  <c r="AR75"/>
  <c r="AP75"/>
  <c r="AN75"/>
  <c r="AR74"/>
  <c r="AP74"/>
  <c r="AN74"/>
  <c r="AR73"/>
  <c r="AP73"/>
  <c r="AN73"/>
  <c r="AR72"/>
  <c r="AP72"/>
  <c r="AN72"/>
  <c r="AR71"/>
  <c r="AP71"/>
  <c r="AN71"/>
  <c r="AR70"/>
  <c r="AP70"/>
  <c r="AN70"/>
  <c r="AR69"/>
  <c r="AP69"/>
  <c r="AN69"/>
  <c r="AR68"/>
  <c r="AP68"/>
  <c r="AN68"/>
  <c r="AR67"/>
  <c r="AP67"/>
  <c r="AN67"/>
  <c r="AR66"/>
  <c r="AP66"/>
  <c r="AN66"/>
  <c r="AR65"/>
  <c r="AP65"/>
  <c r="AN65"/>
  <c r="AR64"/>
  <c r="AP64"/>
  <c r="AN64"/>
  <c r="AR63"/>
  <c r="AP63"/>
  <c r="AN63"/>
  <c r="AR62"/>
  <c r="AP62"/>
  <c r="AN62"/>
  <c r="AS61"/>
  <c r="AQ61"/>
  <c r="AO61"/>
  <c r="AM61"/>
  <c r="AR60"/>
  <c r="AP60"/>
  <c r="AN60"/>
  <c r="AS59"/>
  <c r="AQ59"/>
  <c r="AO59"/>
  <c r="AM59"/>
  <c r="AR58"/>
  <c r="AP58"/>
  <c r="AN58"/>
  <c r="AS57"/>
  <c r="AQ57"/>
  <c r="AO57"/>
  <c r="AM57"/>
  <c r="AR56"/>
  <c r="AP56"/>
  <c r="AN56"/>
  <c r="AS55"/>
  <c r="AQ55"/>
  <c r="AO55"/>
  <c r="AM55"/>
  <c r="AR54"/>
  <c r="AP54"/>
  <c r="AN54"/>
  <c r="AS53"/>
  <c r="AQ53"/>
  <c r="AO53"/>
  <c r="AM53"/>
  <c r="AR52"/>
  <c r="AP52"/>
  <c r="AN52"/>
  <c r="AS51"/>
  <c r="AQ51"/>
  <c r="AO51"/>
  <c r="AM51"/>
  <c r="AR50"/>
  <c r="AP50"/>
  <c r="AN50"/>
  <c r="AR49"/>
  <c r="AP49"/>
  <c r="AN49"/>
  <c r="AR48"/>
  <c r="AP48"/>
  <c r="AN48"/>
  <c r="AS47"/>
  <c r="AQ47"/>
  <c r="AO47"/>
  <c r="AM47"/>
  <c r="AR46"/>
  <c r="AP46"/>
  <c r="AN46"/>
  <c r="AS45"/>
  <c r="AQ45"/>
  <c r="AO45"/>
  <c r="AM45"/>
  <c r="AR44"/>
  <c r="AP44"/>
  <c r="AN44"/>
  <c r="AS43"/>
  <c r="AQ43"/>
  <c r="AO43"/>
  <c r="AM43"/>
  <c r="AR42"/>
  <c r="AP42"/>
  <c r="AN42"/>
  <c r="AS41"/>
  <c r="AQ41"/>
  <c r="AO41"/>
  <c r="AM41"/>
  <c r="AR40"/>
  <c r="AP40"/>
  <c r="AN40"/>
  <c r="AS39"/>
  <c r="AQ39"/>
  <c r="AO39"/>
  <c r="AM39"/>
  <c r="AR38"/>
  <c r="AP38"/>
  <c r="AN38"/>
  <c r="AS37"/>
  <c r="AQ37"/>
  <c r="AO37"/>
  <c r="AM37"/>
  <c r="AR36"/>
  <c r="AP36"/>
  <c r="AN36"/>
  <c r="AS35"/>
  <c r="AQ35"/>
  <c r="AO35"/>
  <c r="AM35"/>
  <c r="AR34"/>
  <c r="AP34"/>
  <c r="AN34"/>
  <c r="AS33"/>
  <c r="AQ33"/>
  <c r="AO33"/>
  <c r="AM33"/>
  <c r="AR32"/>
  <c r="AP32"/>
  <c r="AN32"/>
  <c r="AS31"/>
  <c r="AQ31"/>
  <c r="AO31"/>
  <c r="AM31"/>
  <c r="AR30"/>
  <c r="AP30"/>
  <c r="AN30"/>
  <c r="AR29"/>
  <c r="AP29"/>
  <c r="AN29"/>
  <c r="AR28"/>
  <c r="AP28"/>
  <c r="AN28"/>
  <c r="AR27"/>
  <c r="AP27"/>
  <c r="AN27"/>
  <c r="AR26"/>
  <c r="AP26"/>
  <c r="AN26"/>
  <c r="AR25"/>
  <c r="AP25"/>
  <c r="AN25"/>
  <c r="AR24"/>
  <c r="AP24"/>
  <c r="AN24"/>
  <c r="AR23"/>
  <c r="AP23"/>
  <c r="AN23"/>
  <c r="AR22"/>
  <c r="AP22"/>
  <c r="AN22"/>
  <c r="AR21"/>
  <c r="AP21"/>
  <c r="AN21"/>
  <c r="AR20"/>
  <c r="AP20"/>
  <c r="AN20"/>
  <c r="AR19"/>
  <c r="AP19"/>
  <c r="AN19"/>
  <c r="AR18"/>
  <c r="AP18"/>
  <c r="AN18"/>
  <c r="AR17"/>
  <c r="AP17"/>
  <c r="AN17"/>
  <c r="AR16"/>
  <c r="AP16"/>
  <c r="AN16"/>
  <c r="AR15"/>
  <c r="AP15"/>
  <c r="AN15"/>
  <c r="AR14"/>
  <c r="AP14"/>
  <c r="AN14"/>
  <c r="AR13"/>
  <c r="AP13"/>
  <c r="AN13"/>
  <c r="AR12"/>
  <c r="AP12"/>
  <c r="AN12"/>
  <c r="AR11"/>
  <c r="AP11"/>
  <c r="AN11"/>
  <c r="AR10"/>
  <c r="AP10"/>
  <c r="AN10"/>
  <c r="AR9"/>
  <c r="AP9"/>
  <c r="AN9"/>
  <c r="AR8"/>
  <c r="AP8"/>
  <c r="AN8"/>
  <c r="AR7"/>
  <c r="AP7"/>
  <c r="AN7"/>
  <c r="AR6"/>
  <c r="AP6"/>
  <c r="AN6"/>
  <c r="AR5"/>
  <c r="AP5"/>
  <c r="AN5"/>
  <c r="AR4"/>
  <c r="AP4"/>
  <c r="AN4"/>
  <c r="AR3"/>
  <c r="AP3"/>
  <c r="AN3"/>
  <c r="AS2"/>
  <c r="AQ2"/>
  <c r="AO2"/>
  <c r="AM2"/>
  <c r="AP105"/>
  <c r="AR104"/>
  <c r="AN104"/>
  <c r="AP103"/>
  <c r="AR102"/>
  <c r="AN102"/>
  <c r="AQ101"/>
  <c r="AO101"/>
  <c r="AM101"/>
  <c r="AS100"/>
  <c r="AQ100"/>
  <c r="AO100"/>
  <c r="AM100"/>
  <c r="AS99"/>
  <c r="AQ99"/>
  <c r="AO99"/>
  <c r="AM99"/>
  <c r="AS98"/>
  <c r="AQ98"/>
  <c r="AO98"/>
  <c r="AM98"/>
  <c r="AS97"/>
  <c r="AQ97"/>
  <c r="AO97"/>
  <c r="AM97"/>
  <c r="AS96"/>
  <c r="AQ96"/>
  <c r="AO96"/>
  <c r="AM96"/>
  <c r="AS95"/>
  <c r="AQ95"/>
  <c r="AO95"/>
  <c r="AM95"/>
  <c r="AS94"/>
  <c r="AQ94"/>
  <c r="AO94"/>
  <c r="AM94"/>
  <c r="AS93"/>
  <c r="AQ93"/>
  <c r="AO93"/>
  <c r="AM93"/>
  <c r="AS92"/>
  <c r="AQ92"/>
  <c r="AO92"/>
  <c r="AM92"/>
  <c r="AS91"/>
  <c r="AQ91"/>
  <c r="AO91"/>
  <c r="AM91"/>
  <c r="AS90"/>
  <c r="AQ90"/>
  <c r="AO90"/>
  <c r="AM90"/>
  <c r="AS89"/>
  <c r="AQ89"/>
  <c r="AO89"/>
  <c r="AM89"/>
  <c r="AS88"/>
  <c r="AQ88"/>
  <c r="AO88"/>
  <c r="AM88"/>
  <c r="AS87"/>
  <c r="AQ87"/>
  <c r="AO87"/>
  <c r="AM87"/>
  <c r="AS86"/>
  <c r="AQ86"/>
  <c r="AO86"/>
  <c r="AM86"/>
  <c r="AS85"/>
  <c r="AQ85"/>
  <c r="AO85"/>
  <c r="AM85"/>
  <c r="AS84"/>
  <c r="AQ84"/>
  <c r="AO84"/>
  <c r="AM84"/>
  <c r="AS83"/>
  <c r="AQ83"/>
  <c r="AO83"/>
  <c r="AM83"/>
  <c r="AS82"/>
  <c r="AQ82"/>
  <c r="AO82"/>
  <c r="AM82"/>
  <c r="AS81"/>
  <c r="AQ81"/>
  <c r="AO81"/>
  <c r="AM81"/>
  <c r="AS80"/>
  <c r="AQ80"/>
  <c r="AO80"/>
  <c r="AM80"/>
  <c r="AS79"/>
  <c r="AQ79"/>
  <c r="AO79"/>
  <c r="AM79"/>
  <c r="AS78"/>
  <c r="AQ78"/>
  <c r="AO78"/>
  <c r="AM78"/>
  <c r="AS77"/>
  <c r="AQ77"/>
  <c r="AO77"/>
  <c r="AM77"/>
  <c r="AS76"/>
  <c r="AQ76"/>
  <c r="AO76"/>
  <c r="AM76"/>
  <c r="AS75"/>
  <c r="AQ75"/>
  <c r="AO75"/>
  <c r="AM75"/>
  <c r="AS74"/>
  <c r="AQ74"/>
  <c r="AO74"/>
  <c r="AM74"/>
  <c r="AS73"/>
  <c r="AQ73"/>
  <c r="AO73"/>
  <c r="AM73"/>
  <c r="AS72"/>
  <c r="AQ72"/>
  <c r="AO72"/>
  <c r="AM72"/>
  <c r="AS71"/>
  <c r="AQ71"/>
  <c r="AO71"/>
  <c r="AM71"/>
  <c r="AS70"/>
  <c r="AQ70"/>
  <c r="AO70"/>
  <c r="AM70"/>
  <c r="AS69"/>
  <c r="AQ69"/>
  <c r="AO69"/>
  <c r="AM69"/>
  <c r="AS68"/>
  <c r="AQ68"/>
  <c r="AO68"/>
  <c r="AM68"/>
  <c r="AS67"/>
  <c r="AQ67"/>
  <c r="AO67"/>
  <c r="AM67"/>
  <c r="AS66"/>
  <c r="AQ66"/>
  <c r="AO66"/>
  <c r="AM66"/>
  <c r="AS65"/>
  <c r="AQ65"/>
  <c r="AO65"/>
  <c r="AM65"/>
  <c r="AS64"/>
  <c r="AQ64"/>
  <c r="AO64"/>
  <c r="AM64"/>
  <c r="AS63"/>
  <c r="AQ63"/>
  <c r="AO63"/>
  <c r="AM63"/>
  <c r="AS62"/>
  <c r="AQ62"/>
  <c r="AO62"/>
  <c r="AM62"/>
  <c r="AR61"/>
  <c r="AP61"/>
  <c r="AN61"/>
  <c r="AS60"/>
  <c r="AQ60"/>
  <c r="AO60"/>
  <c r="AM60"/>
  <c r="AR59"/>
  <c r="AP59"/>
  <c r="AN59"/>
  <c r="AS58"/>
  <c r="AQ58"/>
  <c r="AO58"/>
  <c r="AM58"/>
  <c r="AR57"/>
  <c r="AP57"/>
  <c r="AN57"/>
  <c r="AS56"/>
  <c r="AQ56"/>
  <c r="AO56"/>
  <c r="AM56"/>
  <c r="AR55"/>
  <c r="AP55"/>
  <c r="AN55"/>
  <c r="AS54"/>
  <c r="AQ54"/>
  <c r="AO54"/>
  <c r="AM54"/>
  <c r="AR53"/>
  <c r="AP53"/>
  <c r="AN53"/>
  <c r="AS52"/>
  <c r="AQ52"/>
  <c r="AO52"/>
  <c r="AM52"/>
  <c r="AR51"/>
  <c r="AP51"/>
  <c r="AN51"/>
  <c r="AS50"/>
  <c r="AQ50"/>
  <c r="AO50"/>
  <c r="AM50"/>
  <c r="AS49"/>
  <c r="AQ49"/>
  <c r="AO49"/>
  <c r="AM49"/>
  <c r="AS48"/>
  <c r="AQ48"/>
  <c r="AO48"/>
  <c r="AM48"/>
  <c r="AR47"/>
  <c r="AP47"/>
  <c r="AN47"/>
  <c r="AS46"/>
  <c r="AQ46"/>
  <c r="AO46"/>
  <c r="AM46"/>
  <c r="AR45"/>
  <c r="AP45"/>
  <c r="AN45"/>
  <c r="AS44"/>
  <c r="AQ44"/>
  <c r="AO44"/>
  <c r="AM44"/>
  <c r="AR43"/>
  <c r="AP43"/>
  <c r="AN43"/>
  <c r="AS42"/>
  <c r="AQ42"/>
  <c r="AO42"/>
  <c r="AM42"/>
  <c r="AR41"/>
  <c r="AP41"/>
  <c r="AN41"/>
  <c r="AS40"/>
  <c r="AQ40"/>
  <c r="AO40"/>
  <c r="AM40"/>
  <c r="AR39"/>
  <c r="AP39"/>
  <c r="AN39"/>
  <c r="AS38"/>
  <c r="AQ38"/>
  <c r="AO38"/>
  <c r="AM38"/>
  <c r="AR37"/>
  <c r="AP37"/>
  <c r="AN37"/>
  <c r="AS36"/>
  <c r="AQ36"/>
  <c r="AO36"/>
  <c r="AM36"/>
  <c r="AR35"/>
  <c r="AP35"/>
  <c r="AN35"/>
  <c r="AS34"/>
  <c r="AQ34"/>
  <c r="AO34"/>
  <c r="AM34"/>
  <c r="AR33"/>
  <c r="AP33"/>
  <c r="AN33"/>
  <c r="AS32"/>
  <c r="AQ32"/>
  <c r="AO32"/>
  <c r="AM32"/>
  <c r="AR31"/>
  <c r="AP31"/>
  <c r="AN31"/>
  <c r="AS30"/>
  <c r="AQ30"/>
  <c r="AO30"/>
  <c r="AM30"/>
  <c r="AS29"/>
  <c r="AQ29"/>
  <c r="AO29"/>
  <c r="AM29"/>
  <c r="AS28"/>
  <c r="AQ28"/>
  <c r="AO28"/>
  <c r="AM28"/>
  <c r="AS27"/>
  <c r="AQ27"/>
  <c r="AO27"/>
  <c r="AM27"/>
  <c r="AS26"/>
  <c r="AQ26"/>
  <c r="AO26"/>
  <c r="AM26"/>
  <c r="AS25"/>
  <c r="AQ25"/>
  <c r="AO25"/>
  <c r="AM25"/>
  <c r="AS24"/>
  <c r="AQ24"/>
  <c r="AO24"/>
  <c r="AM24"/>
  <c r="AS23"/>
  <c r="AQ23"/>
  <c r="AO23"/>
  <c r="AM23"/>
  <c r="AS22"/>
  <c r="AQ22"/>
  <c r="AO22"/>
  <c r="AM22"/>
  <c r="AS21"/>
  <c r="AQ21"/>
  <c r="AO21"/>
  <c r="AM21"/>
  <c r="AS20"/>
  <c r="AQ20"/>
  <c r="AO20"/>
  <c r="AM20"/>
  <c r="AS19"/>
  <c r="AQ19"/>
  <c r="AO19"/>
  <c r="AM19"/>
  <c r="AS18"/>
  <c r="AQ18"/>
  <c r="AO18"/>
  <c r="AM18"/>
  <c r="AS17"/>
  <c r="AQ17"/>
  <c r="AO17"/>
  <c r="AM17"/>
  <c r="AS16"/>
  <c r="AQ16"/>
  <c r="AO16"/>
  <c r="AM16"/>
  <c r="AS15"/>
  <c r="AQ15"/>
  <c r="AO15"/>
  <c r="AM15"/>
  <c r="AS14"/>
  <c r="AQ14"/>
  <c r="AO14"/>
  <c r="AM14"/>
  <c r="AS13"/>
  <c r="AQ13"/>
  <c r="AO13"/>
  <c r="AM13"/>
  <c r="AS12"/>
  <c r="AQ12"/>
  <c r="AO12"/>
  <c r="AM12"/>
  <c r="AS11"/>
  <c r="AQ11"/>
  <c r="AO11"/>
  <c r="AM11"/>
  <c r="AS10"/>
  <c r="AQ10"/>
  <c r="AO10"/>
  <c r="AM10"/>
  <c r="AS9"/>
  <c r="AQ9"/>
  <c r="AO9"/>
  <c r="AM9"/>
  <c r="AS8"/>
  <c r="AQ8"/>
  <c r="AO8"/>
  <c r="AM8"/>
  <c r="AS7"/>
  <c r="AQ7"/>
  <c r="AO7"/>
  <c r="AM7"/>
  <c r="AS6"/>
  <c r="AQ6"/>
  <c r="AO6"/>
  <c r="AM6"/>
  <c r="AS5"/>
  <c r="AQ5"/>
  <c r="AO5"/>
  <c r="AM5"/>
  <c r="AS4"/>
  <c r="AQ4"/>
  <c r="AO4"/>
  <c r="AM4"/>
  <c r="AS3"/>
  <c r="AQ3"/>
  <c r="AO3"/>
  <c r="AM3"/>
  <c r="AR2"/>
  <c r="AP2"/>
  <c r="AN2"/>
  <c r="AI45"/>
  <c r="AJ45"/>
  <c r="AI41"/>
  <c r="AJ41"/>
  <c r="AI37"/>
  <c r="AJ37"/>
  <c r="AI33"/>
  <c r="AJ33"/>
  <c r="AI105"/>
  <c r="AJ105"/>
  <c r="AJ101"/>
  <c r="AI101"/>
  <c r="AJ99"/>
  <c r="AI99"/>
  <c r="AJ97"/>
  <c r="AI97"/>
  <c r="AJ95"/>
  <c r="AI95"/>
  <c r="AJ93"/>
  <c r="AI93"/>
  <c r="AJ91"/>
  <c r="AI91"/>
  <c r="AJ89"/>
  <c r="AI89"/>
  <c r="AJ87"/>
  <c r="AI87"/>
  <c r="AJ85"/>
  <c r="AI85"/>
  <c r="AJ83"/>
  <c r="AI83"/>
  <c r="AJ81"/>
  <c r="AI81"/>
  <c r="AJ79"/>
  <c r="AI79"/>
  <c r="AJ77"/>
  <c r="AI77"/>
  <c r="AJ75"/>
  <c r="AI75"/>
  <c r="AJ73"/>
  <c r="AI73"/>
  <c r="AJ71"/>
  <c r="AI71"/>
  <c r="AJ69"/>
  <c r="AI69"/>
  <c r="AJ67"/>
  <c r="AI67"/>
  <c r="AJ65"/>
  <c r="AI65"/>
  <c r="AJ63"/>
  <c r="AI63"/>
  <c r="AJ60"/>
  <c r="AI60"/>
  <c r="AJ56"/>
  <c r="AI56"/>
  <c r="AJ52"/>
  <c r="AI52"/>
  <c r="AJ49"/>
  <c r="AI49"/>
  <c r="AJ46"/>
  <c r="AI46"/>
  <c r="AJ42"/>
  <c r="AI42"/>
  <c r="AJ38"/>
  <c r="AI38"/>
  <c r="AJ34"/>
  <c r="AI34"/>
  <c r="AJ30"/>
  <c r="AI30"/>
  <c r="AJ28"/>
  <c r="AI28"/>
  <c r="AJ26"/>
  <c r="AI26"/>
  <c r="AJ24"/>
  <c r="AI24"/>
  <c r="AJ22"/>
  <c r="AI22"/>
  <c r="AJ20"/>
  <c r="AI20"/>
  <c r="AJ18"/>
  <c r="AI18"/>
  <c r="AJ16"/>
  <c r="AI16"/>
  <c r="AJ14"/>
  <c r="AI14"/>
  <c r="AJ12"/>
  <c r="AI12"/>
  <c r="AJ10"/>
  <c r="AI10"/>
  <c r="AJ8"/>
  <c r="AI8"/>
  <c r="AJ6"/>
  <c r="AI6"/>
  <c r="AJ4"/>
  <c r="AI4"/>
  <c r="AI134"/>
  <c r="AJ134"/>
  <c r="AI138"/>
  <c r="AJ138"/>
  <c r="AI178"/>
  <c r="AJ178"/>
  <c r="AI182"/>
  <c r="AJ182"/>
  <c r="AI186"/>
  <c r="AJ186"/>
  <c r="AI190"/>
  <c r="AJ190"/>
  <c r="AI199"/>
  <c r="AJ199"/>
  <c r="AI203"/>
  <c r="AJ203"/>
  <c r="AI207"/>
  <c r="AJ207"/>
  <c r="AJ211"/>
  <c r="AI211"/>
  <c r="AJ108"/>
  <c r="AI108"/>
  <c r="AJ110"/>
  <c r="AI110"/>
  <c r="AJ112"/>
  <c r="AI112"/>
  <c r="AJ114"/>
  <c r="AI114"/>
  <c r="AJ116"/>
  <c r="AI116"/>
  <c r="AJ118"/>
  <c r="AI118"/>
  <c r="AJ120"/>
  <c r="AI120"/>
  <c r="AJ122"/>
  <c r="AI122"/>
  <c r="AJ124"/>
  <c r="AI124"/>
  <c r="AJ126"/>
  <c r="AI126"/>
  <c r="AJ128"/>
  <c r="AI128"/>
  <c r="AJ130"/>
  <c r="AI130"/>
  <c r="AJ132"/>
  <c r="AI132"/>
  <c r="AJ135"/>
  <c r="AI135"/>
  <c r="AJ139"/>
  <c r="AI139"/>
  <c r="AJ141"/>
  <c r="AI141"/>
  <c r="AJ143"/>
  <c r="AI143"/>
  <c r="AJ145"/>
  <c r="AI145"/>
  <c r="AJ147"/>
  <c r="AI147"/>
  <c r="AJ149"/>
  <c r="AI149"/>
  <c r="AJ151"/>
  <c r="AI151"/>
  <c r="AJ153"/>
  <c r="AI153"/>
  <c r="AJ155"/>
  <c r="AI155"/>
  <c r="AJ157"/>
  <c r="AI157"/>
  <c r="AJ159"/>
  <c r="AI159"/>
  <c r="AJ161"/>
  <c r="AI161"/>
  <c r="AJ163"/>
  <c r="AI163"/>
  <c r="AJ165"/>
  <c r="AI165"/>
  <c r="AJ167"/>
  <c r="AI167"/>
  <c r="AJ169"/>
  <c r="AI169"/>
  <c r="AJ171"/>
  <c r="AI171"/>
  <c r="AJ173"/>
  <c r="AI173"/>
  <c r="AJ175"/>
  <c r="AI175"/>
  <c r="AJ179"/>
  <c r="AI179"/>
  <c r="AJ183"/>
  <c r="AI183"/>
  <c r="AJ187"/>
  <c r="AI187"/>
  <c r="AJ191"/>
  <c r="AI191"/>
  <c r="AJ193"/>
  <c r="AI193"/>
  <c r="AJ195"/>
  <c r="AI195"/>
  <c r="AI198"/>
  <c r="AJ198"/>
  <c r="AI202"/>
  <c r="AJ202"/>
  <c r="AI206"/>
  <c r="AJ206"/>
  <c r="AJ210"/>
  <c r="AI210"/>
  <c r="AI237"/>
  <c r="AJ237"/>
  <c r="AI241"/>
  <c r="AJ241"/>
  <c r="AI245"/>
  <c r="AJ245"/>
  <c r="AI249"/>
  <c r="AJ249"/>
  <c r="AI253"/>
  <c r="AJ253"/>
  <c r="AI257"/>
  <c r="AJ257"/>
  <c r="AI261"/>
  <c r="AJ261"/>
  <c r="AI265"/>
  <c r="AJ265"/>
  <c r="AI269"/>
  <c r="AJ269"/>
  <c r="AI273"/>
  <c r="AJ273"/>
  <c r="AI277"/>
  <c r="AJ277"/>
  <c r="AI281"/>
  <c r="AJ281"/>
  <c r="AI285"/>
  <c r="AJ285"/>
  <c r="AJ213"/>
  <c r="AI213"/>
  <c r="AJ215"/>
  <c r="AI215"/>
  <c r="AJ217"/>
  <c r="AI217"/>
  <c r="AJ219"/>
  <c r="AI219"/>
  <c r="AJ221"/>
  <c r="AI221"/>
  <c r="AJ223"/>
  <c r="AI223"/>
  <c r="AJ225"/>
  <c r="AI225"/>
  <c r="AJ227"/>
  <c r="AI227"/>
  <c r="AJ229"/>
  <c r="AI229"/>
  <c r="AJ231"/>
  <c r="AI231"/>
  <c r="AJ233"/>
  <c r="AI233"/>
  <c r="AJ235"/>
  <c r="AI235"/>
  <c r="AI238"/>
  <c r="AJ238"/>
  <c r="AI242"/>
  <c r="AJ242"/>
  <c r="AI246"/>
  <c r="AJ246"/>
  <c r="AI250"/>
  <c r="AJ250"/>
  <c r="AI254"/>
  <c r="AJ254"/>
  <c r="AI258"/>
  <c r="AJ258"/>
  <c r="AI262"/>
  <c r="AJ262"/>
  <c r="AI266"/>
  <c r="AJ266"/>
  <c r="AI270"/>
  <c r="AJ270"/>
  <c r="AI274"/>
  <c r="AJ274"/>
  <c r="AI278"/>
  <c r="AJ278"/>
  <c r="AI282"/>
  <c r="AJ282"/>
  <c r="AI286"/>
  <c r="AJ286"/>
  <c r="AI102"/>
  <c r="AJ102"/>
  <c r="AI59"/>
  <c r="AJ59"/>
  <c r="AI55"/>
  <c r="AJ55"/>
  <c r="AI51"/>
  <c r="AJ51"/>
  <c r="AI47"/>
  <c r="AJ47"/>
  <c r="AI43"/>
  <c r="AJ43"/>
  <c r="AI39"/>
  <c r="AJ39"/>
  <c r="AI35"/>
  <c r="AJ35"/>
  <c r="AI31"/>
  <c r="AJ31"/>
  <c r="AP411" i="18"/>
  <c r="AP409"/>
  <c r="AP407"/>
  <c r="AP405"/>
  <c r="AP419"/>
  <c r="AP418"/>
  <c r="AP417"/>
  <c r="AP416"/>
  <c r="AP415"/>
  <c r="AP414"/>
  <c r="AP413"/>
  <c r="AP412"/>
  <c r="AP410"/>
  <c r="AP408"/>
  <c r="AP406"/>
  <c r="AP404"/>
  <c r="AP403"/>
  <c r="AP402"/>
  <c r="AP401"/>
  <c r="AP400"/>
  <c r="AP399"/>
  <c r="AP398"/>
  <c r="AP397"/>
  <c r="AP396"/>
  <c r="AP395"/>
  <c r="AP394"/>
  <c r="AP393"/>
  <c r="AP392"/>
  <c r="AP391"/>
  <c r="AP390"/>
  <c r="AP389"/>
  <c r="AP388"/>
  <c r="AP387"/>
  <c r="AP386"/>
  <c r="AP385"/>
  <c r="AP384"/>
  <c r="AP383"/>
  <c r="AP382"/>
  <c r="AP381"/>
  <c r="AP380"/>
  <c r="AP379"/>
  <c r="AP378"/>
  <c r="AP377"/>
  <c r="AP376"/>
  <c r="AP375"/>
  <c r="AP374"/>
  <c r="AP373"/>
  <c r="AP372"/>
  <c r="AP371"/>
  <c r="AP370"/>
  <c r="AP369"/>
  <c r="AP368"/>
  <c r="AP367"/>
  <c r="AP366"/>
  <c r="AP365"/>
  <c r="AP364"/>
  <c r="AP363"/>
  <c r="AP362"/>
  <c r="AP361"/>
  <c r="AP360"/>
  <c r="AP359"/>
  <c r="AP358"/>
  <c r="AP357"/>
  <c r="AP356"/>
  <c r="AP355"/>
  <c r="AP354"/>
  <c r="AP353"/>
  <c r="AP352"/>
  <c r="AP351"/>
  <c r="AP350"/>
  <c r="AP349"/>
  <c r="AP348"/>
  <c r="AP347"/>
  <c r="AP346"/>
  <c r="AP345"/>
  <c r="AP344"/>
  <c r="AP343"/>
  <c r="AP342"/>
  <c r="AP341"/>
  <c r="AP340"/>
  <c r="AP339"/>
  <c r="AP338"/>
  <c r="AP337"/>
  <c r="AP336"/>
  <c r="AP335"/>
  <c r="AP334"/>
  <c r="AP333"/>
  <c r="AP332"/>
  <c r="AP331"/>
  <c r="AP330"/>
  <c r="AP329"/>
  <c r="AP328"/>
  <c r="AP327"/>
  <c r="AP326"/>
  <c r="AP324"/>
  <c r="AP322"/>
  <c r="AP321"/>
  <c r="AP320"/>
  <c r="AP319"/>
  <c r="AP318"/>
  <c r="AP317"/>
  <c r="AP316"/>
  <c r="AP315"/>
  <c r="AP314"/>
  <c r="AP313"/>
  <c r="AP312"/>
  <c r="AP311"/>
  <c r="AP325"/>
  <c r="AP323"/>
  <c r="AP306"/>
  <c r="AP304"/>
  <c r="AP302"/>
  <c r="AP300"/>
  <c r="AP263"/>
  <c r="AP261"/>
  <c r="AP259"/>
  <c r="AP257"/>
  <c r="AP255"/>
  <c r="AP253"/>
  <c r="AP251"/>
  <c r="AP249"/>
  <c r="AP247"/>
  <c r="AP245"/>
  <c r="AP243"/>
  <c r="AP241"/>
  <c r="AP239"/>
  <c r="AP237"/>
  <c r="AP236"/>
  <c r="AP235"/>
  <c r="AP234"/>
  <c r="AP233"/>
  <c r="AP232"/>
  <c r="AP231"/>
  <c r="AP230"/>
  <c r="AP229"/>
  <c r="AP228"/>
  <c r="AP227"/>
  <c r="AP226"/>
  <c r="AP225"/>
  <c r="AP224"/>
  <c r="AP223"/>
  <c r="AP222"/>
  <c r="AP221"/>
  <c r="AP220"/>
  <c r="AP219"/>
  <c r="AP218"/>
  <c r="AP217"/>
  <c r="AP216"/>
  <c r="AP215"/>
  <c r="AP214"/>
  <c r="AP310"/>
  <c r="AP309"/>
  <c r="AP308"/>
  <c r="AP307"/>
  <c r="AP305"/>
  <c r="AP303"/>
  <c r="AP301"/>
  <c r="AP299"/>
  <c r="AP298"/>
  <c r="AP297"/>
  <c r="AP296"/>
  <c r="AP295"/>
  <c r="AP294"/>
  <c r="AP293"/>
  <c r="AP292"/>
  <c r="AP291"/>
  <c r="AP290"/>
  <c r="AP289"/>
  <c r="AP288"/>
  <c r="AP287"/>
  <c r="AP286"/>
  <c r="AP285"/>
  <c r="AP284"/>
  <c r="AP283"/>
  <c r="AP282"/>
  <c r="AP281"/>
  <c r="AP280"/>
  <c r="AP279"/>
  <c r="AP278"/>
  <c r="AP277"/>
  <c r="AP276"/>
  <c r="AP275"/>
  <c r="AP274"/>
  <c r="AP273"/>
  <c r="AP272"/>
  <c r="AP271"/>
  <c r="AP270"/>
  <c r="AP269"/>
  <c r="AP268"/>
  <c r="AP267"/>
  <c r="AP266"/>
  <c r="AP265"/>
  <c r="AP264"/>
  <c r="AP262"/>
  <c r="AP260"/>
  <c r="AP258"/>
  <c r="AP256"/>
  <c r="AP254"/>
  <c r="AP252"/>
  <c r="AP250"/>
  <c r="AP248"/>
  <c r="AP246"/>
  <c r="AP244"/>
  <c r="AP242"/>
  <c r="AP240"/>
  <c r="AP238"/>
  <c r="AP213"/>
  <c r="AP183"/>
  <c r="AP181"/>
  <c r="AP179"/>
  <c r="AP177"/>
  <c r="AP175"/>
  <c r="AP174"/>
  <c r="AP173"/>
  <c r="AP172"/>
  <c r="AP171"/>
  <c r="AP170"/>
  <c r="AP169"/>
  <c r="AP168"/>
  <c r="AP167"/>
  <c r="AP166"/>
  <c r="AP165"/>
  <c r="AP164"/>
  <c r="AP163"/>
  <c r="AP162"/>
  <c r="AP161"/>
  <c r="AP160"/>
  <c r="AP159"/>
  <c r="AP158"/>
  <c r="AP157"/>
  <c r="AP156"/>
  <c r="AP155"/>
  <c r="AP154"/>
  <c r="AP153"/>
  <c r="AP152"/>
  <c r="AP151"/>
  <c r="AP150"/>
  <c r="AP149"/>
  <c r="AP148"/>
  <c r="AP147"/>
  <c r="AP146"/>
  <c r="AP145"/>
  <c r="AP144"/>
  <c r="AP143"/>
  <c r="AP142"/>
  <c r="AP141"/>
  <c r="AP140"/>
  <c r="AP139"/>
  <c r="AP138"/>
  <c r="AP137"/>
  <c r="AP136"/>
  <c r="AP135"/>
  <c r="AP134"/>
  <c r="AP133"/>
  <c r="AP132"/>
  <c r="AP131"/>
  <c r="AP130"/>
  <c r="AP129"/>
  <c r="AP128"/>
  <c r="AP127"/>
  <c r="AP126"/>
  <c r="AP125"/>
  <c r="AP124"/>
  <c r="AP123"/>
  <c r="AP122"/>
  <c r="AP121"/>
  <c r="AP119"/>
  <c r="AP118"/>
  <c r="AP117"/>
  <c r="AP116"/>
  <c r="AP115"/>
  <c r="AP114"/>
  <c r="AP113"/>
  <c r="AP112"/>
  <c r="AP111"/>
  <c r="AP212"/>
  <c r="AP211"/>
  <c r="AP210"/>
  <c r="AP209"/>
  <c r="AP208"/>
  <c r="AP207"/>
  <c r="AP206"/>
  <c r="AP205"/>
  <c r="AP204"/>
  <c r="AP203"/>
  <c r="AP202"/>
  <c r="AP201"/>
  <c r="AP200"/>
  <c r="AP199"/>
  <c r="AP198"/>
  <c r="AP197"/>
  <c r="AP196"/>
  <c r="AP195"/>
  <c r="AP194"/>
  <c r="AP193"/>
  <c r="AP192"/>
  <c r="AP191"/>
  <c r="AP190"/>
  <c r="AP189"/>
  <c r="AP188"/>
  <c r="AP187"/>
  <c r="AP186"/>
  <c r="AP185"/>
  <c r="AP184"/>
  <c r="AP182"/>
  <c r="AP180"/>
  <c r="AP178"/>
  <c r="AP176"/>
  <c r="AP120"/>
  <c r="AP109"/>
  <c r="AP101"/>
  <c r="AP99"/>
  <c r="AP98"/>
  <c r="AP97"/>
  <c r="AP110"/>
  <c r="AP108"/>
  <c r="AP106"/>
  <c r="AP104"/>
  <c r="AP102"/>
  <c r="AP100"/>
  <c r="AP96"/>
  <c r="AP94"/>
  <c r="AP93"/>
  <c r="AP92"/>
  <c r="AP91"/>
  <c r="AP90"/>
  <c r="AP89"/>
  <c r="AP88"/>
  <c r="AP87"/>
  <c r="AP86"/>
  <c r="AP85"/>
  <c r="AP83"/>
  <c r="AP81"/>
  <c r="AP79"/>
  <c r="AP77"/>
  <c r="AP75"/>
  <c r="AP73"/>
  <c r="AP71"/>
  <c r="AP69"/>
  <c r="AP67"/>
  <c r="AP66"/>
  <c r="AP65"/>
  <c r="AP64"/>
  <c r="AP63"/>
  <c r="AP62"/>
  <c r="AP61"/>
  <c r="AP60"/>
  <c r="AP59"/>
  <c r="AP58"/>
  <c r="AP56"/>
  <c r="AP54"/>
  <c r="AP52"/>
  <c r="AP50"/>
  <c r="AP49"/>
  <c r="AP48"/>
  <c r="AP46"/>
  <c r="AP44"/>
  <c r="AP42"/>
  <c r="AP40"/>
  <c r="AP38"/>
  <c r="AP36"/>
  <c r="AP34"/>
  <c r="AP32"/>
  <c r="AP30"/>
  <c r="AP28"/>
  <c r="AP26"/>
  <c r="AP24"/>
  <c r="AP22"/>
  <c r="AP20"/>
  <c r="AP18"/>
  <c r="AP17"/>
  <c r="AP16"/>
  <c r="AP15"/>
  <c r="AP14"/>
  <c r="AP13"/>
  <c r="AP12"/>
  <c r="AP11"/>
  <c r="AP10"/>
  <c r="AP9"/>
  <c r="AP8"/>
  <c r="AP7"/>
  <c r="AP6"/>
  <c r="AP5"/>
  <c r="AP4"/>
  <c r="AP3"/>
  <c r="AP107"/>
  <c r="AP105"/>
  <c r="AP103"/>
  <c r="AP95"/>
  <c r="AP84"/>
  <c r="AP82"/>
  <c r="AP80"/>
  <c r="AP78"/>
  <c r="AP76"/>
  <c r="AP74"/>
  <c r="AP72"/>
  <c r="AP70"/>
  <c r="AP68"/>
  <c r="AP57"/>
  <c r="AP55"/>
  <c r="AP53"/>
  <c r="AP51"/>
  <c r="AP47"/>
  <c r="AP45"/>
  <c r="AP43"/>
  <c r="AP41"/>
  <c r="AP39"/>
  <c r="AP37"/>
  <c r="AP35"/>
  <c r="AP33"/>
  <c r="AP31"/>
  <c r="AP29"/>
  <c r="AP27"/>
  <c r="AP25"/>
  <c r="AP23"/>
  <c r="AP21"/>
  <c r="AP19"/>
  <c r="AP2"/>
  <c r="AL41"/>
  <c r="AK41"/>
  <c r="AL37"/>
  <c r="AK37"/>
  <c r="AL33"/>
  <c r="AK33"/>
  <c r="AL29"/>
  <c r="AK29"/>
  <c r="AL25"/>
  <c r="AK25"/>
  <c r="AL21"/>
  <c r="AK21"/>
  <c r="AK109"/>
  <c r="AL109"/>
  <c r="AK99"/>
  <c r="AL99"/>
  <c r="AK96"/>
  <c r="AL96"/>
  <c r="AK93"/>
  <c r="AL93"/>
  <c r="AK91"/>
  <c r="AL91"/>
  <c r="AK87"/>
  <c r="AL87"/>
  <c r="AK85"/>
  <c r="AL85"/>
  <c r="AK81"/>
  <c r="AL81"/>
  <c r="AK77"/>
  <c r="AL77"/>
  <c r="AK73"/>
  <c r="AL73"/>
  <c r="AK69"/>
  <c r="AL69"/>
  <c r="AK66"/>
  <c r="AL66"/>
  <c r="AK62"/>
  <c r="AL62"/>
  <c r="AK60"/>
  <c r="AL60"/>
  <c r="AK58"/>
  <c r="AL58"/>
  <c r="AK50"/>
  <c r="AL50"/>
  <c r="AK40"/>
  <c r="AL40"/>
  <c r="AK28"/>
  <c r="AL28"/>
  <c r="AK20"/>
  <c r="AL20"/>
  <c r="AK13"/>
  <c r="AL13"/>
  <c r="AK5"/>
  <c r="AL5"/>
  <c r="AK98"/>
  <c r="AL98"/>
  <c r="AL84"/>
  <c r="AK84"/>
  <c r="AL80"/>
  <c r="AK80"/>
  <c r="AL76"/>
  <c r="AK76"/>
  <c r="AL72"/>
  <c r="AK72"/>
  <c r="AL68"/>
  <c r="AK68"/>
  <c r="AL55"/>
  <c r="AK55"/>
  <c r="AL51"/>
  <c r="AK51"/>
  <c r="AL47"/>
  <c r="AK47"/>
  <c r="AL43"/>
  <c r="AK43"/>
  <c r="AL39"/>
  <c r="AK39"/>
  <c r="AL35"/>
  <c r="AK35"/>
  <c r="AL31"/>
  <c r="AK31"/>
  <c r="AL27"/>
  <c r="AK27"/>
  <c r="AL23"/>
  <c r="AK23"/>
  <c r="AL19"/>
  <c r="AK19"/>
  <c r="AK101"/>
  <c r="AL101"/>
  <c r="AK97"/>
  <c r="AL97"/>
  <c r="AK94"/>
  <c r="AL94"/>
  <c r="AK92"/>
  <c r="AL92"/>
  <c r="AK90"/>
  <c r="AL90"/>
  <c r="AK88"/>
  <c r="AL88"/>
  <c r="AK86"/>
  <c r="AL86"/>
  <c r="AK83"/>
  <c r="AL83"/>
  <c r="AK79"/>
  <c r="AL79"/>
  <c r="AK75"/>
  <c r="AL75"/>
  <c r="AK71"/>
  <c r="AL71"/>
  <c r="AK67"/>
  <c r="AL67"/>
  <c r="AK65"/>
  <c r="AL65"/>
  <c r="AK63"/>
  <c r="AL63"/>
  <c r="AK61"/>
  <c r="AL61"/>
  <c r="AK59"/>
  <c r="AL59"/>
  <c r="AK56"/>
  <c r="AL56"/>
  <c r="AK52"/>
  <c r="AL52"/>
  <c r="AK49"/>
  <c r="AL49"/>
  <c r="AK46"/>
  <c r="AL46"/>
  <c r="AK42"/>
  <c r="AL42"/>
  <c r="AK38"/>
  <c r="AL38"/>
  <c r="AK34"/>
  <c r="AL34"/>
  <c r="AK30"/>
  <c r="AL30"/>
  <c r="AK26"/>
  <c r="AL26"/>
  <c r="AK22"/>
  <c r="AL22"/>
  <c r="AK18"/>
  <c r="AL18"/>
  <c r="AK16"/>
  <c r="AL16"/>
  <c r="AK14"/>
  <c r="AL14"/>
  <c r="AK12"/>
  <c r="AL12"/>
  <c r="AK10"/>
  <c r="AL10"/>
  <c r="AK8"/>
  <c r="AL8"/>
  <c r="AK6"/>
  <c r="AL6"/>
  <c r="AK4"/>
  <c r="AL4"/>
  <c r="AL102"/>
  <c r="AK102"/>
  <c r="AL104"/>
  <c r="AK104"/>
  <c r="AL106"/>
  <c r="AK106"/>
  <c r="AL108"/>
  <c r="AK108"/>
  <c r="AK111"/>
  <c r="AL111"/>
  <c r="AK113"/>
  <c r="AL113"/>
  <c r="AK115"/>
  <c r="AL115"/>
  <c r="AK117"/>
  <c r="AL117"/>
  <c r="AK119"/>
  <c r="AL119"/>
  <c r="AK122"/>
  <c r="AL122"/>
  <c r="AK124"/>
  <c r="AL124"/>
  <c r="AK126"/>
  <c r="AL126"/>
  <c r="AK128"/>
  <c r="AL128"/>
  <c r="AK130"/>
  <c r="AL130"/>
  <c r="AK132"/>
  <c r="AL132"/>
  <c r="AK134"/>
  <c r="AL134"/>
  <c r="AK136"/>
  <c r="AL136"/>
  <c r="AK138"/>
  <c r="AL138"/>
  <c r="AK140"/>
  <c r="AL140"/>
  <c r="AK142"/>
  <c r="AL142"/>
  <c r="AK144"/>
  <c r="AL144"/>
  <c r="AK146"/>
  <c r="AL146"/>
  <c r="AK148"/>
  <c r="AL148"/>
  <c r="AK150"/>
  <c r="AL150"/>
  <c r="AK152"/>
  <c r="AL152"/>
  <c r="AK154"/>
  <c r="AL154"/>
  <c r="AK156"/>
  <c r="AL156"/>
  <c r="AK158"/>
  <c r="AL158"/>
  <c r="AK160"/>
  <c r="AL160"/>
  <c r="AK162"/>
  <c r="AL162"/>
  <c r="AK164"/>
  <c r="AL164"/>
  <c r="AK166"/>
  <c r="AL166"/>
  <c r="AK168"/>
  <c r="AL168"/>
  <c r="AK170"/>
  <c r="AL170"/>
  <c r="AK172"/>
  <c r="AL172"/>
  <c r="AK174"/>
  <c r="AL174"/>
  <c r="AK177"/>
  <c r="AL177"/>
  <c r="AK181"/>
  <c r="AL181"/>
  <c r="AL120"/>
  <c r="AK120"/>
  <c r="AL178"/>
  <c r="AK178"/>
  <c r="AL182"/>
  <c r="AK182"/>
  <c r="AL185"/>
  <c r="AK185"/>
  <c r="AL187"/>
  <c r="AK187"/>
  <c r="AL189"/>
  <c r="AK189"/>
  <c r="AL191"/>
  <c r="AK191"/>
  <c r="AL193"/>
  <c r="AK193"/>
  <c r="AL195"/>
  <c r="AK195"/>
  <c r="AL197"/>
  <c r="AK197"/>
  <c r="AL199"/>
  <c r="AK199"/>
  <c r="AL201"/>
  <c r="AK201"/>
  <c r="AL203"/>
  <c r="AK203"/>
  <c r="AL205"/>
  <c r="AK205"/>
  <c r="AL207"/>
  <c r="AK207"/>
  <c r="AL209"/>
  <c r="AK209"/>
  <c r="AL211"/>
  <c r="AK211"/>
  <c r="AL213"/>
  <c r="AK213"/>
  <c r="AK215"/>
  <c r="AL215"/>
  <c r="AK217"/>
  <c r="AL217"/>
  <c r="AK219"/>
  <c r="AL219"/>
  <c r="AK221"/>
  <c r="AL221"/>
  <c r="AK223"/>
  <c r="AL223"/>
  <c r="AK225"/>
  <c r="AL225"/>
  <c r="AK227"/>
  <c r="AL227"/>
  <c r="AK229"/>
  <c r="AL229"/>
  <c r="AK231"/>
  <c r="AL231"/>
  <c r="AK233"/>
  <c r="AL233"/>
  <c r="AK235"/>
  <c r="AL235"/>
  <c r="AK237"/>
  <c r="AL237"/>
  <c r="AK241"/>
  <c r="AL241"/>
  <c r="AK245"/>
  <c r="AL245"/>
  <c r="AK249"/>
  <c r="AL249"/>
  <c r="AK253"/>
  <c r="AL253"/>
  <c r="AK257"/>
  <c r="AL257"/>
  <c r="AK261"/>
  <c r="AL261"/>
  <c r="AK300"/>
  <c r="AL300"/>
  <c r="AK304"/>
  <c r="AL304"/>
  <c r="AK312"/>
  <c r="AL312"/>
  <c r="AK316"/>
  <c r="AL316"/>
  <c r="AL240"/>
  <c r="AK240"/>
  <c r="AL244"/>
  <c r="AK244"/>
  <c r="AL248"/>
  <c r="AK248"/>
  <c r="AL252"/>
  <c r="AK252"/>
  <c r="AL256"/>
  <c r="AK256"/>
  <c r="AL260"/>
  <c r="AK260"/>
  <c r="AL264"/>
  <c r="AK264"/>
  <c r="AL266"/>
  <c r="AK266"/>
  <c r="AL268"/>
  <c r="AK268"/>
  <c r="AL270"/>
  <c r="AK270"/>
  <c r="AL272"/>
  <c r="AK272"/>
  <c r="AL274"/>
  <c r="AK274"/>
  <c r="AL276"/>
  <c r="AK276"/>
  <c r="AL278"/>
  <c r="AK278"/>
  <c r="AL280"/>
  <c r="AK280"/>
  <c r="AL282"/>
  <c r="AK282"/>
  <c r="AL284"/>
  <c r="AK284"/>
  <c r="AL286"/>
  <c r="AK286"/>
  <c r="AL288"/>
  <c r="AK288"/>
  <c r="AL290"/>
  <c r="AK290"/>
  <c r="AL292"/>
  <c r="AK292"/>
  <c r="AL294"/>
  <c r="AK294"/>
  <c r="AL296"/>
  <c r="AK296"/>
  <c r="AL298"/>
  <c r="AK298"/>
  <c r="AL301"/>
  <c r="AK301"/>
  <c r="AL305"/>
  <c r="AK305"/>
  <c r="AL308"/>
  <c r="AK308"/>
  <c r="AL310"/>
  <c r="AK310"/>
  <c r="AK313"/>
  <c r="AL313"/>
  <c r="AK317"/>
  <c r="AL317"/>
  <c r="AK319"/>
  <c r="AL319"/>
  <c r="AK321"/>
  <c r="AL321"/>
  <c r="AK324"/>
  <c r="AL324"/>
  <c r="AK327"/>
  <c r="AL327"/>
  <c r="AK329"/>
  <c r="AL329"/>
  <c r="AK331"/>
  <c r="AL331"/>
  <c r="AK333"/>
  <c r="AL333"/>
  <c r="AK335"/>
  <c r="AL335"/>
  <c r="AK337"/>
  <c r="AL337"/>
  <c r="AK339"/>
  <c r="AL339"/>
  <c r="AK341"/>
  <c r="AL341"/>
  <c r="AK343"/>
  <c r="AL343"/>
  <c r="AK345"/>
  <c r="AL345"/>
  <c r="AK347"/>
  <c r="AL347"/>
  <c r="AK349"/>
  <c r="AL349"/>
  <c r="AK351"/>
  <c r="AL351"/>
  <c r="AK353"/>
  <c r="AL353"/>
  <c r="AK355"/>
  <c r="AL355"/>
  <c r="AK357"/>
  <c r="AL357"/>
  <c r="AK359"/>
  <c r="AL359"/>
  <c r="AK361"/>
  <c r="AL361"/>
  <c r="AK363"/>
  <c r="AL363"/>
  <c r="AK365"/>
  <c r="AL365"/>
  <c r="AK367"/>
  <c r="AL367"/>
  <c r="AL323"/>
  <c r="AK323"/>
  <c r="AK405"/>
  <c r="AL405"/>
  <c r="AK409"/>
  <c r="AL409"/>
  <c r="AL369"/>
  <c r="AK369"/>
  <c r="AL371"/>
  <c r="AK371"/>
  <c r="AL373"/>
  <c r="AK373"/>
  <c r="AL375"/>
  <c r="AK375"/>
  <c r="AL377"/>
  <c r="AK377"/>
  <c r="AL379"/>
  <c r="AK379"/>
  <c r="AL381"/>
  <c r="AK381"/>
  <c r="AL383"/>
  <c r="AK383"/>
  <c r="AL385"/>
  <c r="AK385"/>
  <c r="AL387"/>
  <c r="AK387"/>
  <c r="AL389"/>
  <c r="AK389"/>
  <c r="AL391"/>
  <c r="AK391"/>
  <c r="AL393"/>
  <c r="AK393"/>
  <c r="AL395"/>
  <c r="AK395"/>
  <c r="AL397"/>
  <c r="AK397"/>
  <c r="AL399"/>
  <c r="AK399"/>
  <c r="AL401"/>
  <c r="AK401"/>
  <c r="AL403"/>
  <c r="AK403"/>
  <c r="AL406"/>
  <c r="AK406"/>
  <c r="AL410"/>
  <c r="AK410"/>
  <c r="AL413"/>
  <c r="AK413"/>
  <c r="AL415"/>
  <c r="AK415"/>
  <c r="AL417"/>
  <c r="AK417"/>
  <c r="AL419"/>
  <c r="AK419"/>
  <c r="AL95"/>
  <c r="AK95"/>
  <c r="AL82"/>
  <c r="AK82"/>
  <c r="AL78"/>
  <c r="AK78"/>
  <c r="AL74"/>
  <c r="AK74"/>
  <c r="AL70"/>
  <c r="AK70"/>
  <c r="AL57"/>
  <c r="AK57"/>
  <c r="AL53"/>
  <c r="AK53"/>
  <c r="AL45"/>
  <c r="AK45"/>
  <c r="AK89"/>
  <c r="AL89"/>
  <c r="AK64"/>
  <c r="AL64"/>
  <c r="AK54"/>
  <c r="AL54"/>
  <c r="AK48"/>
  <c r="AL48"/>
  <c r="AK44"/>
  <c r="AL44"/>
  <c r="AK36"/>
  <c r="AL36"/>
  <c r="AK32"/>
  <c r="AL32"/>
  <c r="AK24"/>
  <c r="AL24"/>
  <c r="AK17"/>
  <c r="AL17"/>
  <c r="AK15"/>
  <c r="AL15"/>
  <c r="AK11"/>
  <c r="AL11"/>
  <c r="AK9"/>
  <c r="AL9"/>
  <c r="AK7"/>
  <c r="AL7"/>
  <c r="AK3"/>
  <c r="AL3"/>
  <c r="AL100"/>
  <c r="AK100"/>
  <c r="AL103"/>
  <c r="AK103"/>
  <c r="AL105"/>
  <c r="AK105"/>
  <c r="AL107"/>
  <c r="AK107"/>
  <c r="AL110"/>
  <c r="AK110"/>
  <c r="AK112"/>
  <c r="AL112"/>
  <c r="AK114"/>
  <c r="AL114"/>
  <c r="AK116"/>
  <c r="AL116"/>
  <c r="AK118"/>
  <c r="AL118"/>
  <c r="AK121"/>
  <c r="AL121"/>
  <c r="AK123"/>
  <c r="AL123"/>
  <c r="AK125"/>
  <c r="AL125"/>
  <c r="AK127"/>
  <c r="AL127"/>
  <c r="AK129"/>
  <c r="AL129"/>
  <c r="AK131"/>
  <c r="AL131"/>
  <c r="AK133"/>
  <c r="AL133"/>
  <c r="AK135"/>
  <c r="AL135"/>
  <c r="AK137"/>
  <c r="AL137"/>
  <c r="AK139"/>
  <c r="AL139"/>
  <c r="AK141"/>
  <c r="AL141"/>
  <c r="AK143"/>
  <c r="AL143"/>
  <c r="AK145"/>
  <c r="AL145"/>
  <c r="AK147"/>
  <c r="AL147"/>
  <c r="AK149"/>
  <c r="AL149"/>
  <c r="AK151"/>
  <c r="AL151"/>
  <c r="AK153"/>
  <c r="AL153"/>
  <c r="AK155"/>
  <c r="AL155"/>
  <c r="AK157"/>
  <c r="AL157"/>
  <c r="AK159"/>
  <c r="AL159"/>
  <c r="AK161"/>
  <c r="AL161"/>
  <c r="AK163"/>
  <c r="AL163"/>
  <c r="AK165"/>
  <c r="AL165"/>
  <c r="AK167"/>
  <c r="AL167"/>
  <c r="AK169"/>
  <c r="AL169"/>
  <c r="AK171"/>
  <c r="AL171"/>
  <c r="AK173"/>
  <c r="AL173"/>
  <c r="AK175"/>
  <c r="AL175"/>
  <c r="AK179"/>
  <c r="AL179"/>
  <c r="AK183"/>
  <c r="AL183"/>
  <c r="AL176"/>
  <c r="AK176"/>
  <c r="AL180"/>
  <c r="AK180"/>
  <c r="AL184"/>
  <c r="AK184"/>
  <c r="AL186"/>
  <c r="AK186"/>
  <c r="AL188"/>
  <c r="AK188"/>
  <c r="AL190"/>
  <c r="AK190"/>
  <c r="AL192"/>
  <c r="AK192"/>
  <c r="AL194"/>
  <c r="AK194"/>
  <c r="AL196"/>
  <c r="AK196"/>
  <c r="AL198"/>
  <c r="AK198"/>
  <c r="AL200"/>
  <c r="AK200"/>
  <c r="AL202"/>
  <c r="AK202"/>
  <c r="AL204"/>
  <c r="AK204"/>
  <c r="AL206"/>
  <c r="AK206"/>
  <c r="AL208"/>
  <c r="AK208"/>
  <c r="AL210"/>
  <c r="AK210"/>
  <c r="AL212"/>
  <c r="AK212"/>
  <c r="AK214"/>
  <c r="AL214"/>
  <c r="AK216"/>
  <c r="AL216"/>
  <c r="AK218"/>
  <c r="AL218"/>
  <c r="AK220"/>
  <c r="AL220"/>
  <c r="AK222"/>
  <c r="AL222"/>
  <c r="AK224"/>
  <c r="AL224"/>
  <c r="AK226"/>
  <c r="AL226"/>
  <c r="AK228"/>
  <c r="AL228"/>
  <c r="AK230"/>
  <c r="AL230"/>
  <c r="AK232"/>
  <c r="AL232"/>
  <c r="AK234"/>
  <c r="AL234"/>
  <c r="AK236"/>
  <c r="AL236"/>
  <c r="AK239"/>
  <c r="AL239"/>
  <c r="AK243"/>
  <c r="AL243"/>
  <c r="AK247"/>
  <c r="AL247"/>
  <c r="AK251"/>
  <c r="AL251"/>
  <c r="AK255"/>
  <c r="AL255"/>
  <c r="AK259"/>
  <c r="AL259"/>
  <c r="AK263"/>
  <c r="AL263"/>
  <c r="AK302"/>
  <c r="AL302"/>
  <c r="AK306"/>
  <c r="AL306"/>
  <c r="AK314"/>
  <c r="AL314"/>
  <c r="AL238"/>
  <c r="AK238"/>
  <c r="AL242"/>
  <c r="AK242"/>
  <c r="AL246"/>
  <c r="AK246"/>
  <c r="AL250"/>
  <c r="AK250"/>
  <c r="AL254"/>
  <c r="AK254"/>
  <c r="AL258"/>
  <c r="AK258"/>
  <c r="AL262"/>
  <c r="AK262"/>
  <c r="AL265"/>
  <c r="AK265"/>
  <c r="AL267"/>
  <c r="AK267"/>
  <c r="AL269"/>
  <c r="AK269"/>
  <c r="AL271"/>
  <c r="AK271"/>
  <c r="AL273"/>
  <c r="AK273"/>
  <c r="AL275"/>
  <c r="AK275"/>
  <c r="AL277"/>
  <c r="AK277"/>
  <c r="AL279"/>
  <c r="AK279"/>
  <c r="AL281"/>
  <c r="AK281"/>
  <c r="AL283"/>
  <c r="AK283"/>
  <c r="AL285"/>
  <c r="AK285"/>
  <c r="AL287"/>
  <c r="AK287"/>
  <c r="AL289"/>
  <c r="AK289"/>
  <c r="AL291"/>
  <c r="AK291"/>
  <c r="AL293"/>
  <c r="AK293"/>
  <c r="AL295"/>
  <c r="AK295"/>
  <c r="AL297"/>
  <c r="AK297"/>
  <c r="AL299"/>
  <c r="AK299"/>
  <c r="AL303"/>
  <c r="AK303"/>
  <c r="AL307"/>
  <c r="AK307"/>
  <c r="AL309"/>
  <c r="AK309"/>
  <c r="AK311"/>
  <c r="AL311"/>
  <c r="AK315"/>
  <c r="AL315"/>
  <c r="AK318"/>
  <c r="AL318"/>
  <c r="AK320"/>
  <c r="AL320"/>
  <c r="AK322"/>
  <c r="AL322"/>
  <c r="AK326"/>
  <c r="AL326"/>
  <c r="AK328"/>
  <c r="AL328"/>
  <c r="AK330"/>
  <c r="AL330"/>
  <c r="AK332"/>
  <c r="AL332"/>
  <c r="AK334"/>
  <c r="AL334"/>
  <c r="AK336"/>
  <c r="AL336"/>
  <c r="AK338"/>
  <c r="AL338"/>
  <c r="AK340"/>
  <c r="AL340"/>
  <c r="AK342"/>
  <c r="AL342"/>
  <c r="AK344"/>
  <c r="AL344"/>
  <c r="AK346"/>
  <c r="AL346"/>
  <c r="AK348"/>
  <c r="AL348"/>
  <c r="AK350"/>
  <c r="AL350"/>
  <c r="AK352"/>
  <c r="AL352"/>
  <c r="AK354"/>
  <c r="AL354"/>
  <c r="AK356"/>
  <c r="AL356"/>
  <c r="AK358"/>
  <c r="AL358"/>
  <c r="AK360"/>
  <c r="AL360"/>
  <c r="AK362"/>
  <c r="AL362"/>
  <c r="AK364"/>
  <c r="AL364"/>
  <c r="AK366"/>
  <c r="AL366"/>
  <c r="AK368"/>
  <c r="AL368"/>
  <c r="AL325"/>
  <c r="AK325"/>
  <c r="AK407"/>
  <c r="AL407"/>
  <c r="AK411"/>
  <c r="AL411"/>
  <c r="AL370"/>
  <c r="AK370"/>
  <c r="AL372"/>
  <c r="AK372"/>
  <c r="AL374"/>
  <c r="AK374"/>
  <c r="AL376"/>
  <c r="AK376"/>
  <c r="AL378"/>
  <c r="AK378"/>
  <c r="AL380"/>
  <c r="AK380"/>
  <c r="AL382"/>
  <c r="AK382"/>
  <c r="AL384"/>
  <c r="AK384"/>
  <c r="AL386"/>
  <c r="AK386"/>
  <c r="AL388"/>
  <c r="AK388"/>
  <c r="AL390"/>
  <c r="AK390"/>
  <c r="AL392"/>
  <c r="AK392"/>
  <c r="AL394"/>
  <c r="AK394"/>
  <c r="AL396"/>
  <c r="AK396"/>
  <c r="AL398"/>
  <c r="AK398"/>
  <c r="AL400"/>
  <c r="AK400"/>
  <c r="AL402"/>
  <c r="AK402"/>
  <c r="AL404"/>
  <c r="AK404"/>
  <c r="AL408"/>
  <c r="AK408"/>
  <c r="AL412"/>
  <c r="AK412"/>
  <c r="AL414"/>
  <c r="AK414"/>
  <c r="AL416"/>
  <c r="AK416"/>
  <c r="AL418"/>
  <c r="AK418"/>
  <c r="AU19" l="1"/>
  <c r="AS19"/>
  <c r="AQ19"/>
  <c r="AV19"/>
  <c r="AT19"/>
  <c r="AR19"/>
  <c r="AU23"/>
  <c r="AS23"/>
  <c r="AQ23"/>
  <c r="AV23"/>
  <c r="AT23"/>
  <c r="AR23"/>
  <c r="AU27"/>
  <c r="AS27"/>
  <c r="AQ27"/>
  <c r="AV27"/>
  <c r="AT27"/>
  <c r="AR27"/>
  <c r="AU31"/>
  <c r="AS31"/>
  <c r="AQ31"/>
  <c r="AV31"/>
  <c r="AT31"/>
  <c r="AR31"/>
  <c r="AU35"/>
  <c r="AS35"/>
  <c r="AQ35"/>
  <c r="AV35"/>
  <c r="AT35"/>
  <c r="AR35"/>
  <c r="AU39"/>
  <c r="AS39"/>
  <c r="AQ39"/>
  <c r="AV39"/>
  <c r="AT39"/>
  <c r="AR39"/>
  <c r="AU43"/>
  <c r="AS43"/>
  <c r="AQ43"/>
  <c r="AV43"/>
  <c r="AT43"/>
  <c r="AR43"/>
  <c r="AU47"/>
  <c r="AS47"/>
  <c r="AQ47"/>
  <c r="AV47"/>
  <c r="AT47"/>
  <c r="AR47"/>
  <c r="AU53"/>
  <c r="AS53"/>
  <c r="AQ53"/>
  <c r="AV53"/>
  <c r="AT53"/>
  <c r="AR53"/>
  <c r="AU57"/>
  <c r="AS57"/>
  <c r="AQ57"/>
  <c r="AV57"/>
  <c r="AT57"/>
  <c r="AR57"/>
  <c r="AU70"/>
  <c r="AS70"/>
  <c r="AQ70"/>
  <c r="AV70"/>
  <c r="AT70"/>
  <c r="AR70"/>
  <c r="AU74"/>
  <c r="AS74"/>
  <c r="AQ74"/>
  <c r="AV74"/>
  <c r="AT74"/>
  <c r="AR74"/>
  <c r="AU78"/>
  <c r="AS78"/>
  <c r="AQ78"/>
  <c r="AV78"/>
  <c r="AT78"/>
  <c r="AR78"/>
  <c r="AU82"/>
  <c r="AS82"/>
  <c r="AQ82"/>
  <c r="AV82"/>
  <c r="AT82"/>
  <c r="AR82"/>
  <c r="AU95"/>
  <c r="AS95"/>
  <c r="AQ95"/>
  <c r="AV95"/>
  <c r="AT95"/>
  <c r="AR95"/>
  <c r="AU105"/>
  <c r="AS105"/>
  <c r="AQ105"/>
  <c r="AV105"/>
  <c r="AR105"/>
  <c r="AT105"/>
  <c r="AV3"/>
  <c r="AT3"/>
  <c r="AR3"/>
  <c r="AU3"/>
  <c r="AS3"/>
  <c r="AQ3"/>
  <c r="AV5"/>
  <c r="AT5"/>
  <c r="AR5"/>
  <c r="AU5"/>
  <c r="AS5"/>
  <c r="AQ5"/>
  <c r="AV7"/>
  <c r="AT7"/>
  <c r="AR7"/>
  <c r="AU7"/>
  <c r="AS7"/>
  <c r="AQ7"/>
  <c r="AV9"/>
  <c r="AT9"/>
  <c r="AR9"/>
  <c r="AU9"/>
  <c r="AS9"/>
  <c r="AQ9"/>
  <c r="AV11"/>
  <c r="AT11"/>
  <c r="AR11"/>
  <c r="AU11"/>
  <c r="AS11"/>
  <c r="AQ11"/>
  <c r="AV13"/>
  <c r="AT13"/>
  <c r="AR13"/>
  <c r="AU13"/>
  <c r="AS13"/>
  <c r="AQ13"/>
  <c r="AV15"/>
  <c r="AT15"/>
  <c r="AR15"/>
  <c r="AU15"/>
  <c r="AS15"/>
  <c r="AQ15"/>
  <c r="AV17"/>
  <c r="AT17"/>
  <c r="AR17"/>
  <c r="AU17"/>
  <c r="AS17"/>
  <c r="AQ17"/>
  <c r="AV20"/>
  <c r="AT20"/>
  <c r="AR20"/>
  <c r="AU20"/>
  <c r="AS20"/>
  <c r="AQ20"/>
  <c r="AV24"/>
  <c r="AT24"/>
  <c r="AR24"/>
  <c r="AU24"/>
  <c r="AS24"/>
  <c r="AQ24"/>
  <c r="AV28"/>
  <c r="AT28"/>
  <c r="AR28"/>
  <c r="AU28"/>
  <c r="AS28"/>
  <c r="AQ28"/>
  <c r="AV32"/>
  <c r="AT32"/>
  <c r="AR32"/>
  <c r="AU32"/>
  <c r="AS32"/>
  <c r="AQ32"/>
  <c r="AV36"/>
  <c r="AT36"/>
  <c r="AR36"/>
  <c r="AU36"/>
  <c r="AS36"/>
  <c r="AQ36"/>
  <c r="AV40"/>
  <c r="AT40"/>
  <c r="AR40"/>
  <c r="AU40"/>
  <c r="AS40"/>
  <c r="AQ40"/>
  <c r="AV44"/>
  <c r="AT44"/>
  <c r="AR44"/>
  <c r="AU44"/>
  <c r="AS44"/>
  <c r="AQ44"/>
  <c r="AV48"/>
  <c r="AT48"/>
  <c r="AR48"/>
  <c r="AU48"/>
  <c r="AS48"/>
  <c r="AQ48"/>
  <c r="AV50"/>
  <c r="AT50"/>
  <c r="AR50"/>
  <c r="AU50"/>
  <c r="AS50"/>
  <c r="AQ50"/>
  <c r="AV54"/>
  <c r="AT54"/>
  <c r="AR54"/>
  <c r="AU54"/>
  <c r="AS54"/>
  <c r="AQ54"/>
  <c r="AV58"/>
  <c r="AT58"/>
  <c r="AR58"/>
  <c r="AU58"/>
  <c r="AS58"/>
  <c r="AQ58"/>
  <c r="AV60"/>
  <c r="AT60"/>
  <c r="AR60"/>
  <c r="AU60"/>
  <c r="AS60"/>
  <c r="AQ60"/>
  <c r="AV62"/>
  <c r="AT62"/>
  <c r="AR62"/>
  <c r="AU62"/>
  <c r="AS62"/>
  <c r="AQ62"/>
  <c r="AV64"/>
  <c r="AT64"/>
  <c r="AR64"/>
  <c r="AU64"/>
  <c r="AS64"/>
  <c r="AQ64"/>
  <c r="AV66"/>
  <c r="AT66"/>
  <c r="AR66"/>
  <c r="AU66"/>
  <c r="AS66"/>
  <c r="AQ66"/>
  <c r="AV69"/>
  <c r="AT69"/>
  <c r="AR69"/>
  <c r="AU69"/>
  <c r="AS69"/>
  <c r="AQ69"/>
  <c r="AV73"/>
  <c r="AT73"/>
  <c r="AR73"/>
  <c r="AU73"/>
  <c r="AS73"/>
  <c r="AQ73"/>
  <c r="AV77"/>
  <c r="AT77"/>
  <c r="AR77"/>
  <c r="AU77"/>
  <c r="AS77"/>
  <c r="AQ77"/>
  <c r="AV81"/>
  <c r="AT81"/>
  <c r="AR81"/>
  <c r="AU81"/>
  <c r="AS81"/>
  <c r="AQ81"/>
  <c r="AV85"/>
  <c r="AT85"/>
  <c r="AR85"/>
  <c r="AU85"/>
  <c r="AS85"/>
  <c r="AQ85"/>
  <c r="AV87"/>
  <c r="AT87"/>
  <c r="AR87"/>
  <c r="AU87"/>
  <c r="AS87"/>
  <c r="AQ87"/>
  <c r="AV89"/>
  <c r="AT89"/>
  <c r="AR89"/>
  <c r="AU89"/>
  <c r="AS89"/>
  <c r="AQ89"/>
  <c r="AV91"/>
  <c r="AT91"/>
  <c r="AR91"/>
  <c r="AU91"/>
  <c r="AS91"/>
  <c r="AQ91"/>
  <c r="AV93"/>
  <c r="AT93"/>
  <c r="AR93"/>
  <c r="AU93"/>
  <c r="AS93"/>
  <c r="AQ93"/>
  <c r="AU96"/>
  <c r="AT96"/>
  <c r="AR96"/>
  <c r="AV96"/>
  <c r="AS96"/>
  <c r="AQ96"/>
  <c r="AU102"/>
  <c r="AS102"/>
  <c r="AQ102"/>
  <c r="AT102"/>
  <c r="AV102"/>
  <c r="AR102"/>
  <c r="AU106"/>
  <c r="AS106"/>
  <c r="AQ106"/>
  <c r="AT106"/>
  <c r="AV106"/>
  <c r="AR106"/>
  <c r="AV110"/>
  <c r="AT110"/>
  <c r="AU110"/>
  <c r="AS110"/>
  <c r="AQ110"/>
  <c r="AR110"/>
  <c r="AV98"/>
  <c r="AT98"/>
  <c r="AR98"/>
  <c r="AU98"/>
  <c r="AQ98"/>
  <c r="AS98"/>
  <c r="AV101"/>
  <c r="AT101"/>
  <c r="AR101"/>
  <c r="AS101"/>
  <c r="AU101"/>
  <c r="AQ101"/>
  <c r="AU120"/>
  <c r="AS120"/>
  <c r="AQ120"/>
  <c r="AV120"/>
  <c r="AT120"/>
  <c r="AR120"/>
  <c r="AU178"/>
  <c r="AS178"/>
  <c r="AQ178"/>
  <c r="AV178"/>
  <c r="AT178"/>
  <c r="AR178"/>
  <c r="AU182"/>
  <c r="AS182"/>
  <c r="AQ182"/>
  <c r="AV182"/>
  <c r="AT182"/>
  <c r="AR182"/>
  <c r="AU185"/>
  <c r="AS185"/>
  <c r="AQ185"/>
  <c r="AV185"/>
  <c r="AT185"/>
  <c r="AR185"/>
  <c r="AU187"/>
  <c r="AS187"/>
  <c r="AQ187"/>
  <c r="AV187"/>
  <c r="AT187"/>
  <c r="AR187"/>
  <c r="AU189"/>
  <c r="AS189"/>
  <c r="AQ189"/>
  <c r="AV189"/>
  <c r="AT189"/>
  <c r="AR189"/>
  <c r="AU191"/>
  <c r="AS191"/>
  <c r="AQ191"/>
  <c r="AV191"/>
  <c r="AT191"/>
  <c r="AR191"/>
  <c r="AU193"/>
  <c r="AS193"/>
  <c r="AQ193"/>
  <c r="AV193"/>
  <c r="AT193"/>
  <c r="AR193"/>
  <c r="AU195"/>
  <c r="AS195"/>
  <c r="AQ195"/>
  <c r="AV195"/>
  <c r="AT195"/>
  <c r="AR195"/>
  <c r="AU197"/>
  <c r="AS197"/>
  <c r="AQ197"/>
  <c r="AV197"/>
  <c r="AT197"/>
  <c r="AR197"/>
  <c r="AU199"/>
  <c r="AS199"/>
  <c r="AQ199"/>
  <c r="AV199"/>
  <c r="AT199"/>
  <c r="AR199"/>
  <c r="AU201"/>
  <c r="AS201"/>
  <c r="AQ201"/>
  <c r="AV201"/>
  <c r="AT201"/>
  <c r="AR201"/>
  <c r="AU203"/>
  <c r="AS203"/>
  <c r="AQ203"/>
  <c r="AV203"/>
  <c r="AT203"/>
  <c r="AR203"/>
  <c r="AU205"/>
  <c r="AS205"/>
  <c r="AQ205"/>
  <c r="AV205"/>
  <c r="AT205"/>
  <c r="AR205"/>
  <c r="AU207"/>
  <c r="AS207"/>
  <c r="AQ207"/>
  <c r="AV207"/>
  <c r="AT207"/>
  <c r="AR207"/>
  <c r="AU209"/>
  <c r="AS209"/>
  <c r="AQ209"/>
  <c r="AV209"/>
  <c r="AT209"/>
  <c r="AR209"/>
  <c r="AU211"/>
  <c r="AS211"/>
  <c r="AQ211"/>
  <c r="AV211"/>
  <c r="AT211"/>
  <c r="AR211"/>
  <c r="AV111"/>
  <c r="AT111"/>
  <c r="AR111"/>
  <c r="AU111"/>
  <c r="AS111"/>
  <c r="AQ111"/>
  <c r="AV113"/>
  <c r="AT113"/>
  <c r="AR113"/>
  <c r="AU113"/>
  <c r="AS113"/>
  <c r="AQ113"/>
  <c r="AV115"/>
  <c r="AT115"/>
  <c r="AR115"/>
  <c r="AU115"/>
  <c r="AS115"/>
  <c r="AQ115"/>
  <c r="AV117"/>
  <c r="AT117"/>
  <c r="AR117"/>
  <c r="AU117"/>
  <c r="AS117"/>
  <c r="AQ117"/>
  <c r="AV119"/>
  <c r="AT119"/>
  <c r="AR119"/>
  <c r="AU119"/>
  <c r="AS119"/>
  <c r="AQ119"/>
  <c r="AV122"/>
  <c r="AT122"/>
  <c r="AR122"/>
  <c r="AU122"/>
  <c r="AS122"/>
  <c r="AQ122"/>
  <c r="AV124"/>
  <c r="AT124"/>
  <c r="AR124"/>
  <c r="AU124"/>
  <c r="AS124"/>
  <c r="AQ124"/>
  <c r="AV126"/>
  <c r="AT126"/>
  <c r="AR126"/>
  <c r="AU126"/>
  <c r="AS126"/>
  <c r="AQ126"/>
  <c r="AV128"/>
  <c r="AT128"/>
  <c r="AR128"/>
  <c r="AU128"/>
  <c r="AS128"/>
  <c r="AQ128"/>
  <c r="AV130"/>
  <c r="AT130"/>
  <c r="AR130"/>
  <c r="AU130"/>
  <c r="AS130"/>
  <c r="AQ130"/>
  <c r="AV132"/>
  <c r="AT132"/>
  <c r="AR132"/>
  <c r="AU132"/>
  <c r="AS132"/>
  <c r="AQ132"/>
  <c r="AV134"/>
  <c r="AT134"/>
  <c r="AR134"/>
  <c r="AU134"/>
  <c r="AS134"/>
  <c r="AQ134"/>
  <c r="AV136"/>
  <c r="AT136"/>
  <c r="AR136"/>
  <c r="AU136"/>
  <c r="AS136"/>
  <c r="AQ136"/>
  <c r="AV138"/>
  <c r="AT138"/>
  <c r="AR138"/>
  <c r="AU138"/>
  <c r="AS138"/>
  <c r="AQ138"/>
  <c r="AV140"/>
  <c r="AT140"/>
  <c r="AR140"/>
  <c r="AU140"/>
  <c r="AS140"/>
  <c r="AQ140"/>
  <c r="AV142"/>
  <c r="AT142"/>
  <c r="AR142"/>
  <c r="AU142"/>
  <c r="AS142"/>
  <c r="AQ142"/>
  <c r="AV144"/>
  <c r="AT144"/>
  <c r="AR144"/>
  <c r="AU144"/>
  <c r="AS144"/>
  <c r="AQ144"/>
  <c r="AV146"/>
  <c r="AT146"/>
  <c r="AR146"/>
  <c r="AU146"/>
  <c r="AS146"/>
  <c r="AQ146"/>
  <c r="AV148"/>
  <c r="AT148"/>
  <c r="AR148"/>
  <c r="AU148"/>
  <c r="AS148"/>
  <c r="AQ148"/>
  <c r="AV150"/>
  <c r="AT150"/>
  <c r="AR150"/>
  <c r="AU150"/>
  <c r="AS150"/>
  <c r="AQ150"/>
  <c r="AV152"/>
  <c r="AT152"/>
  <c r="AR152"/>
  <c r="AU152"/>
  <c r="AS152"/>
  <c r="AQ152"/>
  <c r="AV154"/>
  <c r="AT154"/>
  <c r="AR154"/>
  <c r="AU154"/>
  <c r="AS154"/>
  <c r="AQ154"/>
  <c r="AV156"/>
  <c r="AT156"/>
  <c r="AR156"/>
  <c r="AU156"/>
  <c r="AS156"/>
  <c r="AQ156"/>
  <c r="AV158"/>
  <c r="AT158"/>
  <c r="AR158"/>
  <c r="AU158"/>
  <c r="AS158"/>
  <c r="AQ158"/>
  <c r="AV160"/>
  <c r="AT160"/>
  <c r="AR160"/>
  <c r="AU160"/>
  <c r="AS160"/>
  <c r="AQ160"/>
  <c r="AV162"/>
  <c r="AT162"/>
  <c r="AR162"/>
  <c r="AU162"/>
  <c r="AS162"/>
  <c r="AQ162"/>
  <c r="AV164"/>
  <c r="AT164"/>
  <c r="AR164"/>
  <c r="AU164"/>
  <c r="AS164"/>
  <c r="AQ164"/>
  <c r="AV166"/>
  <c r="AT166"/>
  <c r="AR166"/>
  <c r="AU166"/>
  <c r="AS166"/>
  <c r="AQ166"/>
  <c r="AV168"/>
  <c r="AT168"/>
  <c r="AR168"/>
  <c r="AU168"/>
  <c r="AS168"/>
  <c r="AQ168"/>
  <c r="AV170"/>
  <c r="AT170"/>
  <c r="AR170"/>
  <c r="AU170"/>
  <c r="AS170"/>
  <c r="AQ170"/>
  <c r="AV172"/>
  <c r="AT172"/>
  <c r="AR172"/>
  <c r="AU172"/>
  <c r="AS172"/>
  <c r="AQ172"/>
  <c r="AV174"/>
  <c r="AT174"/>
  <c r="AR174"/>
  <c r="AU174"/>
  <c r="AS174"/>
  <c r="AQ174"/>
  <c r="AV177"/>
  <c r="AT177"/>
  <c r="AR177"/>
  <c r="AU177"/>
  <c r="AS177"/>
  <c r="AQ177"/>
  <c r="AV181"/>
  <c r="AT181"/>
  <c r="AR181"/>
  <c r="AU181"/>
  <c r="AS181"/>
  <c r="AQ181"/>
  <c r="AV213"/>
  <c r="AU213"/>
  <c r="AS213"/>
  <c r="AQ213"/>
  <c r="AT213"/>
  <c r="AR213"/>
  <c r="AU240"/>
  <c r="AS240"/>
  <c r="AQ240"/>
  <c r="AV240"/>
  <c r="AT240"/>
  <c r="AR240"/>
  <c r="AU244"/>
  <c r="AS244"/>
  <c r="AQ244"/>
  <c r="AV244"/>
  <c r="AT244"/>
  <c r="AR244"/>
  <c r="AU248"/>
  <c r="AS248"/>
  <c r="AQ248"/>
  <c r="AV248"/>
  <c r="AT248"/>
  <c r="AR248"/>
  <c r="AU252"/>
  <c r="AS252"/>
  <c r="AQ252"/>
  <c r="AV252"/>
  <c r="AT252"/>
  <c r="AR252"/>
  <c r="AU256"/>
  <c r="AS256"/>
  <c r="AQ256"/>
  <c r="AV256"/>
  <c r="AT256"/>
  <c r="AR256"/>
  <c r="AU260"/>
  <c r="AS260"/>
  <c r="AQ260"/>
  <c r="AV260"/>
  <c r="AT260"/>
  <c r="AR260"/>
  <c r="AU264"/>
  <c r="AS264"/>
  <c r="AQ264"/>
  <c r="AV264"/>
  <c r="AT264"/>
  <c r="AR264"/>
  <c r="AU266"/>
  <c r="AS266"/>
  <c r="AQ266"/>
  <c r="AV266"/>
  <c r="AT266"/>
  <c r="AR266"/>
  <c r="AU268"/>
  <c r="AS268"/>
  <c r="AQ268"/>
  <c r="AV268"/>
  <c r="AT268"/>
  <c r="AR268"/>
  <c r="AU270"/>
  <c r="AS270"/>
  <c r="AQ270"/>
  <c r="AV270"/>
  <c r="AT270"/>
  <c r="AR270"/>
  <c r="AU272"/>
  <c r="AS272"/>
  <c r="AQ272"/>
  <c r="AV272"/>
  <c r="AT272"/>
  <c r="AR272"/>
  <c r="AU274"/>
  <c r="AS274"/>
  <c r="AQ274"/>
  <c r="AV274"/>
  <c r="AT274"/>
  <c r="AR274"/>
  <c r="AU276"/>
  <c r="AS276"/>
  <c r="AQ276"/>
  <c r="AV276"/>
  <c r="AT276"/>
  <c r="AR276"/>
  <c r="AU278"/>
  <c r="AS278"/>
  <c r="AQ278"/>
  <c r="AV278"/>
  <c r="AT278"/>
  <c r="AR278"/>
  <c r="AU280"/>
  <c r="AS280"/>
  <c r="AQ280"/>
  <c r="AV280"/>
  <c r="AT280"/>
  <c r="AR280"/>
  <c r="AU282"/>
  <c r="AS282"/>
  <c r="AQ282"/>
  <c r="AV282"/>
  <c r="AT282"/>
  <c r="AR282"/>
  <c r="AU284"/>
  <c r="AS284"/>
  <c r="AQ284"/>
  <c r="AV284"/>
  <c r="AT284"/>
  <c r="AR284"/>
  <c r="AU286"/>
  <c r="AS286"/>
  <c r="AQ286"/>
  <c r="AV286"/>
  <c r="AT286"/>
  <c r="AR286"/>
  <c r="AU288"/>
  <c r="AS288"/>
  <c r="AQ288"/>
  <c r="AV288"/>
  <c r="AT288"/>
  <c r="AR288"/>
  <c r="AU290"/>
  <c r="AS290"/>
  <c r="AQ290"/>
  <c r="AV290"/>
  <c r="AT290"/>
  <c r="AR290"/>
  <c r="AU292"/>
  <c r="AS292"/>
  <c r="AQ292"/>
  <c r="AV292"/>
  <c r="AT292"/>
  <c r="AR292"/>
  <c r="AU294"/>
  <c r="AS294"/>
  <c r="AQ294"/>
  <c r="AV294"/>
  <c r="AT294"/>
  <c r="AR294"/>
  <c r="AU296"/>
  <c r="AS296"/>
  <c r="AQ296"/>
  <c r="AV296"/>
  <c r="AT296"/>
  <c r="AR296"/>
  <c r="AU298"/>
  <c r="AS298"/>
  <c r="AQ298"/>
  <c r="AV298"/>
  <c r="AT298"/>
  <c r="AR298"/>
  <c r="AU301"/>
  <c r="AS301"/>
  <c r="AQ301"/>
  <c r="AV301"/>
  <c r="AT301"/>
  <c r="AR301"/>
  <c r="AU305"/>
  <c r="AS305"/>
  <c r="AQ305"/>
  <c r="AV305"/>
  <c r="AT305"/>
  <c r="AR305"/>
  <c r="AU308"/>
  <c r="AS308"/>
  <c r="AQ308"/>
  <c r="AV308"/>
  <c r="AT308"/>
  <c r="AR308"/>
  <c r="AU310"/>
  <c r="AS310"/>
  <c r="AQ310"/>
  <c r="AV310"/>
  <c r="AT310"/>
  <c r="AR310"/>
  <c r="AV215"/>
  <c r="AT215"/>
  <c r="AR215"/>
  <c r="AU215"/>
  <c r="AS215"/>
  <c r="AQ215"/>
  <c r="AV217"/>
  <c r="AT217"/>
  <c r="AR217"/>
  <c r="AU217"/>
  <c r="AS217"/>
  <c r="AQ217"/>
  <c r="AV219"/>
  <c r="AT219"/>
  <c r="AR219"/>
  <c r="AU219"/>
  <c r="AS219"/>
  <c r="AQ219"/>
  <c r="AV221"/>
  <c r="AT221"/>
  <c r="AR221"/>
  <c r="AU221"/>
  <c r="AS221"/>
  <c r="AQ221"/>
  <c r="AV223"/>
  <c r="AT223"/>
  <c r="AR223"/>
  <c r="AU223"/>
  <c r="AS223"/>
  <c r="AQ223"/>
  <c r="AV225"/>
  <c r="AT225"/>
  <c r="AR225"/>
  <c r="AU225"/>
  <c r="AS225"/>
  <c r="AQ225"/>
  <c r="AV227"/>
  <c r="AT227"/>
  <c r="AR227"/>
  <c r="AU227"/>
  <c r="AS227"/>
  <c r="AQ227"/>
  <c r="AV229"/>
  <c r="AT229"/>
  <c r="AR229"/>
  <c r="AU229"/>
  <c r="AS229"/>
  <c r="AQ229"/>
  <c r="AV231"/>
  <c r="AT231"/>
  <c r="AR231"/>
  <c r="AU231"/>
  <c r="AS231"/>
  <c r="AQ231"/>
  <c r="AV233"/>
  <c r="AT233"/>
  <c r="AR233"/>
  <c r="AU233"/>
  <c r="AS233"/>
  <c r="AQ233"/>
  <c r="AV235"/>
  <c r="AT235"/>
  <c r="AR235"/>
  <c r="AU235"/>
  <c r="AS235"/>
  <c r="AQ235"/>
  <c r="AV237"/>
  <c r="AT237"/>
  <c r="AR237"/>
  <c r="AU237"/>
  <c r="AS237"/>
  <c r="AQ237"/>
  <c r="AV241"/>
  <c r="AT241"/>
  <c r="AR241"/>
  <c r="AU241"/>
  <c r="AS241"/>
  <c r="AQ241"/>
  <c r="AV245"/>
  <c r="AT245"/>
  <c r="AR245"/>
  <c r="AU245"/>
  <c r="AS245"/>
  <c r="AQ245"/>
  <c r="AV249"/>
  <c r="AT249"/>
  <c r="AR249"/>
  <c r="AU249"/>
  <c r="AS249"/>
  <c r="AQ249"/>
  <c r="AV253"/>
  <c r="AT253"/>
  <c r="AR253"/>
  <c r="AU253"/>
  <c r="AS253"/>
  <c r="AQ253"/>
  <c r="AV257"/>
  <c r="AT257"/>
  <c r="AR257"/>
  <c r="AU257"/>
  <c r="AS257"/>
  <c r="AQ257"/>
  <c r="AV261"/>
  <c r="AT261"/>
  <c r="AR261"/>
  <c r="AU261"/>
  <c r="AS261"/>
  <c r="AQ261"/>
  <c r="AV300"/>
  <c r="AT300"/>
  <c r="AR300"/>
  <c r="AU300"/>
  <c r="AS300"/>
  <c r="AQ300"/>
  <c r="AV304"/>
  <c r="AT304"/>
  <c r="AR304"/>
  <c r="AU304"/>
  <c r="AS304"/>
  <c r="AQ304"/>
  <c r="AU323"/>
  <c r="AS323"/>
  <c r="AQ323"/>
  <c r="AV323"/>
  <c r="AT323"/>
  <c r="AR323"/>
  <c r="AV311"/>
  <c r="AT311"/>
  <c r="AR311"/>
  <c r="AU311"/>
  <c r="AQ311"/>
  <c r="AS311"/>
  <c r="AV313"/>
  <c r="AT313"/>
  <c r="AR313"/>
  <c r="AU313"/>
  <c r="AQ313"/>
  <c r="AS313"/>
  <c r="AV315"/>
  <c r="AT315"/>
  <c r="AR315"/>
  <c r="AU315"/>
  <c r="AQ315"/>
  <c r="AS315"/>
  <c r="AV317"/>
  <c r="AT317"/>
  <c r="AR317"/>
  <c r="AU317"/>
  <c r="AQ317"/>
  <c r="AS317"/>
  <c r="AV319"/>
  <c r="AT319"/>
  <c r="AR319"/>
  <c r="AU319"/>
  <c r="AS319"/>
  <c r="AQ319"/>
  <c r="AV321"/>
  <c r="AT321"/>
  <c r="AR321"/>
  <c r="AU321"/>
  <c r="AS321"/>
  <c r="AQ321"/>
  <c r="AV324"/>
  <c r="AT324"/>
  <c r="AR324"/>
  <c r="AU324"/>
  <c r="AS324"/>
  <c r="AQ324"/>
  <c r="AV327"/>
  <c r="AT327"/>
  <c r="AR327"/>
  <c r="AU327"/>
  <c r="AS327"/>
  <c r="AQ327"/>
  <c r="AV329"/>
  <c r="AT329"/>
  <c r="AR329"/>
  <c r="AU329"/>
  <c r="AS329"/>
  <c r="AQ329"/>
  <c r="AV331"/>
  <c r="AT331"/>
  <c r="AR331"/>
  <c r="AU331"/>
  <c r="AS331"/>
  <c r="AQ331"/>
  <c r="AV333"/>
  <c r="AT333"/>
  <c r="AR333"/>
  <c r="AU333"/>
  <c r="AS333"/>
  <c r="AQ333"/>
  <c r="AV335"/>
  <c r="AT335"/>
  <c r="AR335"/>
  <c r="AU335"/>
  <c r="AS335"/>
  <c r="AQ335"/>
  <c r="AV337"/>
  <c r="AT337"/>
  <c r="AR337"/>
  <c r="AU337"/>
  <c r="AS337"/>
  <c r="AQ337"/>
  <c r="AV339"/>
  <c r="AT339"/>
  <c r="AR339"/>
  <c r="AU339"/>
  <c r="AS339"/>
  <c r="AQ339"/>
  <c r="AV341"/>
  <c r="AT341"/>
  <c r="AR341"/>
  <c r="AU341"/>
  <c r="AS341"/>
  <c r="AQ341"/>
  <c r="AV343"/>
  <c r="AT343"/>
  <c r="AR343"/>
  <c r="AU343"/>
  <c r="AS343"/>
  <c r="AQ343"/>
  <c r="AV345"/>
  <c r="AT345"/>
  <c r="AR345"/>
  <c r="AU345"/>
  <c r="AS345"/>
  <c r="AQ345"/>
  <c r="AV347"/>
  <c r="AT347"/>
  <c r="AR347"/>
  <c r="AU347"/>
  <c r="AS347"/>
  <c r="AQ347"/>
  <c r="AV349"/>
  <c r="AT349"/>
  <c r="AR349"/>
  <c r="AU349"/>
  <c r="AS349"/>
  <c r="AQ349"/>
  <c r="AV351"/>
  <c r="AT351"/>
  <c r="AR351"/>
  <c r="AU351"/>
  <c r="AS351"/>
  <c r="AQ351"/>
  <c r="AV353"/>
  <c r="AT353"/>
  <c r="AR353"/>
  <c r="AU353"/>
  <c r="AS353"/>
  <c r="AQ353"/>
  <c r="AV355"/>
  <c r="AT355"/>
  <c r="AR355"/>
  <c r="AU355"/>
  <c r="AS355"/>
  <c r="AQ355"/>
  <c r="AV357"/>
  <c r="AT357"/>
  <c r="AR357"/>
  <c r="AU357"/>
  <c r="AS357"/>
  <c r="AQ357"/>
  <c r="AV359"/>
  <c r="AT359"/>
  <c r="AR359"/>
  <c r="AU359"/>
  <c r="AS359"/>
  <c r="AQ359"/>
  <c r="AV361"/>
  <c r="AT361"/>
  <c r="AR361"/>
  <c r="AU361"/>
  <c r="AS361"/>
  <c r="AQ361"/>
  <c r="AV363"/>
  <c r="AT363"/>
  <c r="AR363"/>
  <c r="AU363"/>
  <c r="AS363"/>
  <c r="AQ363"/>
  <c r="AV365"/>
  <c r="AT365"/>
  <c r="AR365"/>
  <c r="AU365"/>
  <c r="AS365"/>
  <c r="AQ365"/>
  <c r="AV367"/>
  <c r="AT367"/>
  <c r="AR367"/>
  <c r="AU367"/>
  <c r="AS367"/>
  <c r="AQ367"/>
  <c r="AU369"/>
  <c r="AS369"/>
  <c r="AQ369"/>
  <c r="AV369"/>
  <c r="AT369"/>
  <c r="AR369"/>
  <c r="AU371"/>
  <c r="AS371"/>
  <c r="AQ371"/>
  <c r="AV371"/>
  <c r="AT371"/>
  <c r="AR371"/>
  <c r="AU373"/>
  <c r="AS373"/>
  <c r="AQ373"/>
  <c r="AV373"/>
  <c r="AT373"/>
  <c r="AR373"/>
  <c r="AU375"/>
  <c r="AS375"/>
  <c r="AQ375"/>
  <c r="AV375"/>
  <c r="AT375"/>
  <c r="AR375"/>
  <c r="AU377"/>
  <c r="AS377"/>
  <c r="AQ377"/>
  <c r="AV377"/>
  <c r="AT377"/>
  <c r="AR377"/>
  <c r="AU379"/>
  <c r="AS379"/>
  <c r="AQ379"/>
  <c r="AV379"/>
  <c r="AT379"/>
  <c r="AR379"/>
  <c r="AU381"/>
  <c r="AS381"/>
  <c r="AQ381"/>
  <c r="AV381"/>
  <c r="AT381"/>
  <c r="AR381"/>
  <c r="AU383"/>
  <c r="AS383"/>
  <c r="AQ383"/>
  <c r="AV383"/>
  <c r="AT383"/>
  <c r="AR383"/>
  <c r="AU385"/>
  <c r="AS385"/>
  <c r="AQ385"/>
  <c r="AV385"/>
  <c r="AT385"/>
  <c r="AR385"/>
  <c r="AU387"/>
  <c r="AS387"/>
  <c r="AQ387"/>
  <c r="AV387"/>
  <c r="AT387"/>
  <c r="AR387"/>
  <c r="AU389"/>
  <c r="AS389"/>
  <c r="AQ389"/>
  <c r="AV389"/>
  <c r="AT389"/>
  <c r="AR389"/>
  <c r="AU391"/>
  <c r="AS391"/>
  <c r="AQ391"/>
  <c r="AV391"/>
  <c r="AT391"/>
  <c r="AR391"/>
  <c r="AU393"/>
  <c r="AS393"/>
  <c r="AQ393"/>
  <c r="AV393"/>
  <c r="AT393"/>
  <c r="AR393"/>
  <c r="AU395"/>
  <c r="AS395"/>
  <c r="AQ395"/>
  <c r="AV395"/>
  <c r="AT395"/>
  <c r="AR395"/>
  <c r="AU397"/>
  <c r="AS397"/>
  <c r="AQ397"/>
  <c r="AV397"/>
  <c r="AT397"/>
  <c r="AR397"/>
  <c r="AU399"/>
  <c r="AS399"/>
  <c r="AQ399"/>
  <c r="AV399"/>
  <c r="AT399"/>
  <c r="AR399"/>
  <c r="AU401"/>
  <c r="AS401"/>
  <c r="AQ401"/>
  <c r="AV401"/>
  <c r="AT401"/>
  <c r="AR401"/>
  <c r="AU403"/>
  <c r="AS403"/>
  <c r="AQ403"/>
  <c r="AV403"/>
  <c r="AT403"/>
  <c r="AR403"/>
  <c r="AU406"/>
  <c r="AS406"/>
  <c r="AQ406"/>
  <c r="AV406"/>
  <c r="AT406"/>
  <c r="AR406"/>
  <c r="AU410"/>
  <c r="AS410"/>
  <c r="AQ410"/>
  <c r="AV410"/>
  <c r="AT410"/>
  <c r="AR410"/>
  <c r="AU413"/>
  <c r="AS413"/>
  <c r="AQ413"/>
  <c r="AV413"/>
  <c r="AT413"/>
  <c r="AR413"/>
  <c r="AU415"/>
  <c r="AS415"/>
  <c r="AQ415"/>
  <c r="AV415"/>
  <c r="AT415"/>
  <c r="AR415"/>
  <c r="AU417"/>
  <c r="AS417"/>
  <c r="AQ417"/>
  <c r="AV417"/>
  <c r="AT417"/>
  <c r="AR417"/>
  <c r="AU419"/>
  <c r="AS419"/>
  <c r="AQ419"/>
  <c r="AV419"/>
  <c r="AT419"/>
  <c r="AR419"/>
  <c r="AV407"/>
  <c r="AT407"/>
  <c r="AR407"/>
  <c r="AU407"/>
  <c r="AS407"/>
  <c r="AQ407"/>
  <c r="AV411"/>
  <c r="AT411"/>
  <c r="AR411"/>
  <c r="AU411"/>
  <c r="AS411"/>
  <c r="AQ411"/>
  <c r="AU2"/>
  <c r="AS2"/>
  <c r="AQ2"/>
  <c r="AV2"/>
  <c r="AT2"/>
  <c r="AR2"/>
  <c r="AU21"/>
  <c r="AS21"/>
  <c r="AQ21"/>
  <c r="AV21"/>
  <c r="AT21"/>
  <c r="AR21"/>
  <c r="AU25"/>
  <c r="AS25"/>
  <c r="AQ25"/>
  <c r="AV25"/>
  <c r="AT25"/>
  <c r="AR25"/>
  <c r="AU29"/>
  <c r="AS29"/>
  <c r="AQ29"/>
  <c r="AV29"/>
  <c r="AT29"/>
  <c r="AR29"/>
  <c r="AU33"/>
  <c r="AS33"/>
  <c r="AQ33"/>
  <c r="AV33"/>
  <c r="AT33"/>
  <c r="AR33"/>
  <c r="AU37"/>
  <c r="AS37"/>
  <c r="AQ37"/>
  <c r="AV37"/>
  <c r="AT37"/>
  <c r="AR37"/>
  <c r="AU41"/>
  <c r="AS41"/>
  <c r="AQ41"/>
  <c r="AV41"/>
  <c r="AT41"/>
  <c r="AR41"/>
  <c r="AU45"/>
  <c r="AS45"/>
  <c r="AQ45"/>
  <c r="AV45"/>
  <c r="AT45"/>
  <c r="AR45"/>
  <c r="AU51"/>
  <c r="AS51"/>
  <c r="AQ51"/>
  <c r="AV51"/>
  <c r="AT51"/>
  <c r="AR51"/>
  <c r="AU55"/>
  <c r="AS55"/>
  <c r="AQ55"/>
  <c r="AV55"/>
  <c r="AT55"/>
  <c r="AR55"/>
  <c r="AU68"/>
  <c r="AS68"/>
  <c r="AQ68"/>
  <c r="AV68"/>
  <c r="AT68"/>
  <c r="AR68"/>
  <c r="AU72"/>
  <c r="AS72"/>
  <c r="AQ72"/>
  <c r="AV72"/>
  <c r="AT72"/>
  <c r="AR72"/>
  <c r="AU76"/>
  <c r="AS76"/>
  <c r="AQ76"/>
  <c r="AV76"/>
  <c r="AT76"/>
  <c r="AR76"/>
  <c r="AU80"/>
  <c r="AS80"/>
  <c r="AQ80"/>
  <c r="AV80"/>
  <c r="AT80"/>
  <c r="AR80"/>
  <c r="AU84"/>
  <c r="AS84"/>
  <c r="AQ84"/>
  <c r="AV84"/>
  <c r="AT84"/>
  <c r="AR84"/>
  <c r="AU103"/>
  <c r="AS103"/>
  <c r="AQ103"/>
  <c r="AV103"/>
  <c r="AR103"/>
  <c r="AT103"/>
  <c r="AU107"/>
  <c r="AS107"/>
  <c r="AQ107"/>
  <c r="AV107"/>
  <c r="AR107"/>
  <c r="AT107"/>
  <c r="AV4"/>
  <c r="AT4"/>
  <c r="AR4"/>
  <c r="AU4"/>
  <c r="AS4"/>
  <c r="AQ4"/>
  <c r="AV6"/>
  <c r="AT6"/>
  <c r="AR6"/>
  <c r="AU6"/>
  <c r="AS6"/>
  <c r="AQ6"/>
  <c r="AV8"/>
  <c r="AT8"/>
  <c r="AR8"/>
  <c r="AU8"/>
  <c r="AS8"/>
  <c r="AQ8"/>
  <c r="AV10"/>
  <c r="AT10"/>
  <c r="AR10"/>
  <c r="AU10"/>
  <c r="AS10"/>
  <c r="AQ10"/>
  <c r="AV12"/>
  <c r="AT12"/>
  <c r="AR12"/>
  <c r="AU12"/>
  <c r="AS12"/>
  <c r="AQ12"/>
  <c r="AV14"/>
  <c r="AT14"/>
  <c r="AR14"/>
  <c r="AU14"/>
  <c r="AS14"/>
  <c r="AQ14"/>
  <c r="AV16"/>
  <c r="AT16"/>
  <c r="AR16"/>
  <c r="AU16"/>
  <c r="AS16"/>
  <c r="AQ16"/>
  <c r="AV18"/>
  <c r="AT18"/>
  <c r="AR18"/>
  <c r="AU18"/>
  <c r="AS18"/>
  <c r="AQ18"/>
  <c r="AV22"/>
  <c r="AT22"/>
  <c r="AR22"/>
  <c r="AU22"/>
  <c r="AS22"/>
  <c r="AQ22"/>
  <c r="AV26"/>
  <c r="AT26"/>
  <c r="AR26"/>
  <c r="AU26"/>
  <c r="AS26"/>
  <c r="AQ26"/>
  <c r="AV30"/>
  <c r="AT30"/>
  <c r="AR30"/>
  <c r="AU30"/>
  <c r="AS30"/>
  <c r="AQ30"/>
  <c r="AV34"/>
  <c r="AT34"/>
  <c r="AR34"/>
  <c r="AU34"/>
  <c r="AS34"/>
  <c r="AQ34"/>
  <c r="AV38"/>
  <c r="AT38"/>
  <c r="AR38"/>
  <c r="AU38"/>
  <c r="AS38"/>
  <c r="AQ38"/>
  <c r="AV42"/>
  <c r="AT42"/>
  <c r="AR42"/>
  <c r="AU42"/>
  <c r="AS42"/>
  <c r="AQ42"/>
  <c r="AV46"/>
  <c r="AT46"/>
  <c r="AR46"/>
  <c r="AU46"/>
  <c r="AS46"/>
  <c r="AQ46"/>
  <c r="AV49"/>
  <c r="AT49"/>
  <c r="AR49"/>
  <c r="AU49"/>
  <c r="AS49"/>
  <c r="AQ49"/>
  <c r="AV52"/>
  <c r="AT52"/>
  <c r="AR52"/>
  <c r="AU52"/>
  <c r="AS52"/>
  <c r="AQ52"/>
  <c r="AV56"/>
  <c r="AT56"/>
  <c r="AR56"/>
  <c r="AU56"/>
  <c r="AS56"/>
  <c r="AQ56"/>
  <c r="AV59"/>
  <c r="AT59"/>
  <c r="AR59"/>
  <c r="AU59"/>
  <c r="AS59"/>
  <c r="AQ59"/>
  <c r="AV61"/>
  <c r="AT61"/>
  <c r="AR61"/>
  <c r="AU61"/>
  <c r="AS61"/>
  <c r="AQ61"/>
  <c r="AV63"/>
  <c r="AT63"/>
  <c r="AR63"/>
  <c r="AU63"/>
  <c r="AS63"/>
  <c r="AQ63"/>
  <c r="AV65"/>
  <c r="AT65"/>
  <c r="AR65"/>
  <c r="AU65"/>
  <c r="AS65"/>
  <c r="AQ65"/>
  <c r="AV67"/>
  <c r="AT67"/>
  <c r="AR67"/>
  <c r="AU67"/>
  <c r="AS67"/>
  <c r="AQ67"/>
  <c r="AV71"/>
  <c r="AT71"/>
  <c r="AR71"/>
  <c r="AU71"/>
  <c r="AS71"/>
  <c r="AQ71"/>
  <c r="AV75"/>
  <c r="AT75"/>
  <c r="AR75"/>
  <c r="AU75"/>
  <c r="AS75"/>
  <c r="AQ75"/>
  <c r="AV79"/>
  <c r="AT79"/>
  <c r="AR79"/>
  <c r="AU79"/>
  <c r="AS79"/>
  <c r="AQ79"/>
  <c r="AV83"/>
  <c r="AT83"/>
  <c r="AR83"/>
  <c r="AU83"/>
  <c r="AS83"/>
  <c r="AQ83"/>
  <c r="AV86"/>
  <c r="AT86"/>
  <c r="AR86"/>
  <c r="AU86"/>
  <c r="AS86"/>
  <c r="AQ86"/>
  <c r="AV88"/>
  <c r="AT88"/>
  <c r="AR88"/>
  <c r="AU88"/>
  <c r="AS88"/>
  <c r="AQ88"/>
  <c r="AV90"/>
  <c r="AT90"/>
  <c r="AR90"/>
  <c r="AU90"/>
  <c r="AS90"/>
  <c r="AQ90"/>
  <c r="AV92"/>
  <c r="AT92"/>
  <c r="AR92"/>
  <c r="AU92"/>
  <c r="AS92"/>
  <c r="AQ92"/>
  <c r="AV94"/>
  <c r="AT94"/>
  <c r="AR94"/>
  <c r="AU94"/>
  <c r="AS94"/>
  <c r="AQ94"/>
  <c r="AU100"/>
  <c r="AS100"/>
  <c r="AQ100"/>
  <c r="AT100"/>
  <c r="AV100"/>
  <c r="AR100"/>
  <c r="AU104"/>
  <c r="AS104"/>
  <c r="AQ104"/>
  <c r="AT104"/>
  <c r="AV104"/>
  <c r="AR104"/>
  <c r="AU108"/>
  <c r="AS108"/>
  <c r="AQ108"/>
  <c r="AT108"/>
  <c r="AV108"/>
  <c r="AR108"/>
  <c r="AV97"/>
  <c r="AT97"/>
  <c r="AR97"/>
  <c r="AS97"/>
  <c r="AU97"/>
  <c r="AQ97"/>
  <c r="AV99"/>
  <c r="AT99"/>
  <c r="AR99"/>
  <c r="AS99"/>
  <c r="AU99"/>
  <c r="AQ99"/>
  <c r="AV109"/>
  <c r="AT109"/>
  <c r="AR109"/>
  <c r="AS109"/>
  <c r="AU109"/>
  <c r="AQ109"/>
  <c r="AU176"/>
  <c r="AS176"/>
  <c r="AQ176"/>
  <c r="AV176"/>
  <c r="AT176"/>
  <c r="AR176"/>
  <c r="AU180"/>
  <c r="AS180"/>
  <c r="AQ180"/>
  <c r="AV180"/>
  <c r="AT180"/>
  <c r="AR180"/>
  <c r="AU184"/>
  <c r="AS184"/>
  <c r="AQ184"/>
  <c r="AV184"/>
  <c r="AT184"/>
  <c r="AR184"/>
  <c r="AU186"/>
  <c r="AS186"/>
  <c r="AQ186"/>
  <c r="AV186"/>
  <c r="AT186"/>
  <c r="AR186"/>
  <c r="AU188"/>
  <c r="AS188"/>
  <c r="AQ188"/>
  <c r="AV188"/>
  <c r="AT188"/>
  <c r="AR188"/>
  <c r="AU190"/>
  <c r="AS190"/>
  <c r="AQ190"/>
  <c r="AV190"/>
  <c r="AT190"/>
  <c r="AR190"/>
  <c r="AU192"/>
  <c r="AS192"/>
  <c r="AQ192"/>
  <c r="AV192"/>
  <c r="AT192"/>
  <c r="AR192"/>
  <c r="AU194"/>
  <c r="AS194"/>
  <c r="AQ194"/>
  <c r="AV194"/>
  <c r="AT194"/>
  <c r="AR194"/>
  <c r="AU196"/>
  <c r="AS196"/>
  <c r="AQ196"/>
  <c r="AV196"/>
  <c r="AT196"/>
  <c r="AR196"/>
  <c r="AU198"/>
  <c r="AS198"/>
  <c r="AQ198"/>
  <c r="AV198"/>
  <c r="AT198"/>
  <c r="AR198"/>
  <c r="AU200"/>
  <c r="AS200"/>
  <c r="AQ200"/>
  <c r="AV200"/>
  <c r="AT200"/>
  <c r="AR200"/>
  <c r="AU202"/>
  <c r="AS202"/>
  <c r="AQ202"/>
  <c r="AV202"/>
  <c r="AT202"/>
  <c r="AR202"/>
  <c r="AU204"/>
  <c r="AS204"/>
  <c r="AQ204"/>
  <c r="AV204"/>
  <c r="AT204"/>
  <c r="AR204"/>
  <c r="AU206"/>
  <c r="AS206"/>
  <c r="AQ206"/>
  <c r="AV206"/>
  <c r="AT206"/>
  <c r="AR206"/>
  <c r="AU208"/>
  <c r="AS208"/>
  <c r="AQ208"/>
  <c r="AV208"/>
  <c r="AT208"/>
  <c r="AR208"/>
  <c r="AU210"/>
  <c r="AS210"/>
  <c r="AQ210"/>
  <c r="AV210"/>
  <c r="AT210"/>
  <c r="AR210"/>
  <c r="AU212"/>
  <c r="AS212"/>
  <c r="AQ212"/>
  <c r="AV212"/>
  <c r="AR212"/>
  <c r="AT212"/>
  <c r="AV112"/>
  <c r="AT112"/>
  <c r="AR112"/>
  <c r="AU112"/>
  <c r="AS112"/>
  <c r="AQ112"/>
  <c r="AV114"/>
  <c r="AT114"/>
  <c r="AR114"/>
  <c r="AU114"/>
  <c r="AS114"/>
  <c r="AQ114"/>
  <c r="AV116"/>
  <c r="AT116"/>
  <c r="AR116"/>
  <c r="AU116"/>
  <c r="AS116"/>
  <c r="AQ116"/>
  <c r="AV118"/>
  <c r="AT118"/>
  <c r="AR118"/>
  <c r="AU118"/>
  <c r="AS118"/>
  <c r="AQ118"/>
  <c r="AV121"/>
  <c r="AT121"/>
  <c r="AR121"/>
  <c r="AU121"/>
  <c r="AS121"/>
  <c r="AQ121"/>
  <c r="AV123"/>
  <c r="AT123"/>
  <c r="AR123"/>
  <c r="AU123"/>
  <c r="AS123"/>
  <c r="AQ123"/>
  <c r="AV125"/>
  <c r="AT125"/>
  <c r="AR125"/>
  <c r="AU125"/>
  <c r="AS125"/>
  <c r="AQ125"/>
  <c r="AV127"/>
  <c r="AT127"/>
  <c r="AR127"/>
  <c r="AU127"/>
  <c r="AS127"/>
  <c r="AQ127"/>
  <c r="AV129"/>
  <c r="AT129"/>
  <c r="AR129"/>
  <c r="AU129"/>
  <c r="AS129"/>
  <c r="AQ129"/>
  <c r="AV131"/>
  <c r="AT131"/>
  <c r="AR131"/>
  <c r="AU131"/>
  <c r="AS131"/>
  <c r="AQ131"/>
  <c r="AV133"/>
  <c r="AT133"/>
  <c r="AR133"/>
  <c r="AU133"/>
  <c r="AS133"/>
  <c r="AQ133"/>
  <c r="AV135"/>
  <c r="AT135"/>
  <c r="AR135"/>
  <c r="AU135"/>
  <c r="AS135"/>
  <c r="AQ135"/>
  <c r="AV137"/>
  <c r="AT137"/>
  <c r="AR137"/>
  <c r="AU137"/>
  <c r="AS137"/>
  <c r="AQ137"/>
  <c r="AV139"/>
  <c r="AT139"/>
  <c r="AR139"/>
  <c r="AU139"/>
  <c r="AS139"/>
  <c r="AQ139"/>
  <c r="AV141"/>
  <c r="AT141"/>
  <c r="AR141"/>
  <c r="AU141"/>
  <c r="AS141"/>
  <c r="AQ141"/>
  <c r="AV143"/>
  <c r="AT143"/>
  <c r="AR143"/>
  <c r="AU143"/>
  <c r="AS143"/>
  <c r="AQ143"/>
  <c r="AV145"/>
  <c r="AT145"/>
  <c r="AR145"/>
  <c r="AU145"/>
  <c r="AS145"/>
  <c r="AQ145"/>
  <c r="AV147"/>
  <c r="AT147"/>
  <c r="AR147"/>
  <c r="AU147"/>
  <c r="AS147"/>
  <c r="AQ147"/>
  <c r="AV149"/>
  <c r="AT149"/>
  <c r="AR149"/>
  <c r="AU149"/>
  <c r="AS149"/>
  <c r="AQ149"/>
  <c r="AV151"/>
  <c r="AT151"/>
  <c r="AR151"/>
  <c r="AU151"/>
  <c r="AS151"/>
  <c r="AQ151"/>
  <c r="AV153"/>
  <c r="AT153"/>
  <c r="AR153"/>
  <c r="AU153"/>
  <c r="AS153"/>
  <c r="AQ153"/>
  <c r="AV155"/>
  <c r="AT155"/>
  <c r="AR155"/>
  <c r="AU155"/>
  <c r="AS155"/>
  <c r="AQ155"/>
  <c r="AV157"/>
  <c r="AT157"/>
  <c r="AR157"/>
  <c r="AU157"/>
  <c r="AS157"/>
  <c r="AQ157"/>
  <c r="AV159"/>
  <c r="AT159"/>
  <c r="AR159"/>
  <c r="AU159"/>
  <c r="AS159"/>
  <c r="AQ159"/>
  <c r="AV161"/>
  <c r="AT161"/>
  <c r="AR161"/>
  <c r="AU161"/>
  <c r="AS161"/>
  <c r="AQ161"/>
  <c r="AV163"/>
  <c r="AT163"/>
  <c r="AR163"/>
  <c r="AU163"/>
  <c r="AS163"/>
  <c r="AQ163"/>
  <c r="AV165"/>
  <c r="AT165"/>
  <c r="AR165"/>
  <c r="AU165"/>
  <c r="AS165"/>
  <c r="AQ165"/>
  <c r="AV167"/>
  <c r="AT167"/>
  <c r="AR167"/>
  <c r="AU167"/>
  <c r="AS167"/>
  <c r="AQ167"/>
  <c r="AV169"/>
  <c r="AT169"/>
  <c r="AR169"/>
  <c r="AU169"/>
  <c r="AS169"/>
  <c r="AQ169"/>
  <c r="AV171"/>
  <c r="AT171"/>
  <c r="AR171"/>
  <c r="AU171"/>
  <c r="AS171"/>
  <c r="AQ171"/>
  <c r="AV173"/>
  <c r="AT173"/>
  <c r="AR173"/>
  <c r="AU173"/>
  <c r="AS173"/>
  <c r="AQ173"/>
  <c r="AV175"/>
  <c r="AT175"/>
  <c r="AR175"/>
  <c r="AU175"/>
  <c r="AS175"/>
  <c r="AQ175"/>
  <c r="AV179"/>
  <c r="AT179"/>
  <c r="AR179"/>
  <c r="AU179"/>
  <c r="AS179"/>
  <c r="AQ179"/>
  <c r="AV183"/>
  <c r="AT183"/>
  <c r="AR183"/>
  <c r="AU183"/>
  <c r="AS183"/>
  <c r="AQ183"/>
  <c r="AU238"/>
  <c r="AS238"/>
  <c r="AQ238"/>
  <c r="AV238"/>
  <c r="AT238"/>
  <c r="AR238"/>
  <c r="AU242"/>
  <c r="AS242"/>
  <c r="AQ242"/>
  <c r="AV242"/>
  <c r="AT242"/>
  <c r="AR242"/>
  <c r="AU246"/>
  <c r="AS246"/>
  <c r="AQ246"/>
  <c r="AV246"/>
  <c r="AT246"/>
  <c r="AR246"/>
  <c r="AU250"/>
  <c r="AS250"/>
  <c r="AQ250"/>
  <c r="AV250"/>
  <c r="AT250"/>
  <c r="AR250"/>
  <c r="AU254"/>
  <c r="AS254"/>
  <c r="AQ254"/>
  <c r="AV254"/>
  <c r="AT254"/>
  <c r="AR254"/>
  <c r="AU258"/>
  <c r="AS258"/>
  <c r="AQ258"/>
  <c r="AV258"/>
  <c r="AT258"/>
  <c r="AR258"/>
  <c r="AU262"/>
  <c r="AS262"/>
  <c r="AQ262"/>
  <c r="AV262"/>
  <c r="AT262"/>
  <c r="AR262"/>
  <c r="AU265"/>
  <c r="AS265"/>
  <c r="AQ265"/>
  <c r="AV265"/>
  <c r="AT265"/>
  <c r="AR265"/>
  <c r="AU267"/>
  <c r="AS267"/>
  <c r="AQ267"/>
  <c r="AV267"/>
  <c r="AT267"/>
  <c r="AR267"/>
  <c r="AU269"/>
  <c r="AS269"/>
  <c r="AQ269"/>
  <c r="AV269"/>
  <c r="AT269"/>
  <c r="AR269"/>
  <c r="AU271"/>
  <c r="AS271"/>
  <c r="AQ271"/>
  <c r="AV271"/>
  <c r="AT271"/>
  <c r="AR271"/>
  <c r="AU273"/>
  <c r="AS273"/>
  <c r="AQ273"/>
  <c r="AV273"/>
  <c r="AT273"/>
  <c r="AR273"/>
  <c r="AU275"/>
  <c r="AS275"/>
  <c r="AQ275"/>
  <c r="AV275"/>
  <c r="AT275"/>
  <c r="AR275"/>
  <c r="AU277"/>
  <c r="AS277"/>
  <c r="AQ277"/>
  <c r="AV277"/>
  <c r="AT277"/>
  <c r="AR277"/>
  <c r="AU279"/>
  <c r="AS279"/>
  <c r="AQ279"/>
  <c r="AV279"/>
  <c r="AT279"/>
  <c r="AR279"/>
  <c r="AU281"/>
  <c r="AS281"/>
  <c r="AQ281"/>
  <c r="AV281"/>
  <c r="AT281"/>
  <c r="AR281"/>
  <c r="AU283"/>
  <c r="AS283"/>
  <c r="AQ283"/>
  <c r="AV283"/>
  <c r="AT283"/>
  <c r="AR283"/>
  <c r="AU285"/>
  <c r="AS285"/>
  <c r="AQ285"/>
  <c r="AV285"/>
  <c r="AT285"/>
  <c r="AR285"/>
  <c r="AU287"/>
  <c r="AS287"/>
  <c r="AQ287"/>
  <c r="AV287"/>
  <c r="AT287"/>
  <c r="AR287"/>
  <c r="AU289"/>
  <c r="AS289"/>
  <c r="AQ289"/>
  <c r="AV289"/>
  <c r="AT289"/>
  <c r="AR289"/>
  <c r="AU291"/>
  <c r="AS291"/>
  <c r="AQ291"/>
  <c r="AV291"/>
  <c r="AT291"/>
  <c r="AR291"/>
  <c r="AU293"/>
  <c r="AS293"/>
  <c r="AQ293"/>
  <c r="AV293"/>
  <c r="AT293"/>
  <c r="AR293"/>
  <c r="AU295"/>
  <c r="AS295"/>
  <c r="AQ295"/>
  <c r="AV295"/>
  <c r="AT295"/>
  <c r="AR295"/>
  <c r="AU297"/>
  <c r="AS297"/>
  <c r="AQ297"/>
  <c r="AV297"/>
  <c r="AT297"/>
  <c r="AR297"/>
  <c r="AU299"/>
  <c r="AS299"/>
  <c r="AQ299"/>
  <c r="AV299"/>
  <c r="AT299"/>
  <c r="AR299"/>
  <c r="AU303"/>
  <c r="AS303"/>
  <c r="AQ303"/>
  <c r="AV303"/>
  <c r="AT303"/>
  <c r="AR303"/>
  <c r="AU307"/>
  <c r="AS307"/>
  <c r="AQ307"/>
  <c r="AV307"/>
  <c r="AT307"/>
  <c r="AR307"/>
  <c r="AU309"/>
  <c r="AS309"/>
  <c r="AQ309"/>
  <c r="AV309"/>
  <c r="AT309"/>
  <c r="AR309"/>
  <c r="AV214"/>
  <c r="AT214"/>
  <c r="AR214"/>
  <c r="AU214"/>
  <c r="AS214"/>
  <c r="AQ214"/>
  <c r="AV216"/>
  <c r="AT216"/>
  <c r="AR216"/>
  <c r="AU216"/>
  <c r="AS216"/>
  <c r="AQ216"/>
  <c r="AV218"/>
  <c r="AT218"/>
  <c r="AR218"/>
  <c r="AU218"/>
  <c r="AS218"/>
  <c r="AQ218"/>
  <c r="AV220"/>
  <c r="AT220"/>
  <c r="AR220"/>
  <c r="AU220"/>
  <c r="AS220"/>
  <c r="AQ220"/>
  <c r="AV222"/>
  <c r="AT222"/>
  <c r="AR222"/>
  <c r="AU222"/>
  <c r="AS222"/>
  <c r="AQ222"/>
  <c r="AV224"/>
  <c r="AT224"/>
  <c r="AR224"/>
  <c r="AU224"/>
  <c r="AS224"/>
  <c r="AQ224"/>
  <c r="AV226"/>
  <c r="AT226"/>
  <c r="AR226"/>
  <c r="AU226"/>
  <c r="AS226"/>
  <c r="AQ226"/>
  <c r="AV228"/>
  <c r="AT228"/>
  <c r="AR228"/>
  <c r="AU228"/>
  <c r="AS228"/>
  <c r="AQ228"/>
  <c r="AV230"/>
  <c r="AT230"/>
  <c r="AR230"/>
  <c r="AU230"/>
  <c r="AS230"/>
  <c r="AQ230"/>
  <c r="AV232"/>
  <c r="AT232"/>
  <c r="AR232"/>
  <c r="AU232"/>
  <c r="AS232"/>
  <c r="AQ232"/>
  <c r="AV234"/>
  <c r="AT234"/>
  <c r="AR234"/>
  <c r="AU234"/>
  <c r="AS234"/>
  <c r="AQ234"/>
  <c r="AV236"/>
  <c r="AT236"/>
  <c r="AR236"/>
  <c r="AU236"/>
  <c r="AS236"/>
  <c r="AQ236"/>
  <c r="AV239"/>
  <c r="AT239"/>
  <c r="AR239"/>
  <c r="AU239"/>
  <c r="AS239"/>
  <c r="AQ239"/>
  <c r="AV243"/>
  <c r="AT243"/>
  <c r="AR243"/>
  <c r="AU243"/>
  <c r="AS243"/>
  <c r="AQ243"/>
  <c r="AV247"/>
  <c r="AT247"/>
  <c r="AR247"/>
  <c r="AU247"/>
  <c r="AS247"/>
  <c r="AQ247"/>
  <c r="AV251"/>
  <c r="AT251"/>
  <c r="AR251"/>
  <c r="AU251"/>
  <c r="AS251"/>
  <c r="AQ251"/>
  <c r="AV255"/>
  <c r="AT255"/>
  <c r="AR255"/>
  <c r="AU255"/>
  <c r="AS255"/>
  <c r="AQ255"/>
  <c r="AV259"/>
  <c r="AT259"/>
  <c r="AR259"/>
  <c r="AU259"/>
  <c r="AS259"/>
  <c r="AQ259"/>
  <c r="AV263"/>
  <c r="AT263"/>
  <c r="AR263"/>
  <c r="AU263"/>
  <c r="AS263"/>
  <c r="AQ263"/>
  <c r="AV302"/>
  <c r="AT302"/>
  <c r="AR302"/>
  <c r="AU302"/>
  <c r="AS302"/>
  <c r="AQ302"/>
  <c r="AV306"/>
  <c r="AT306"/>
  <c r="AR306"/>
  <c r="AU306"/>
  <c r="AS306"/>
  <c r="AQ306"/>
  <c r="AU325"/>
  <c r="AS325"/>
  <c r="AQ325"/>
  <c r="AV325"/>
  <c r="AT325"/>
  <c r="AR325"/>
  <c r="AV312"/>
  <c r="AT312"/>
  <c r="AR312"/>
  <c r="AS312"/>
  <c r="AU312"/>
  <c r="AQ312"/>
  <c r="AV314"/>
  <c r="AT314"/>
  <c r="AR314"/>
  <c r="AS314"/>
  <c r="AU314"/>
  <c r="AQ314"/>
  <c r="AV316"/>
  <c r="AT316"/>
  <c r="AR316"/>
  <c r="AS316"/>
  <c r="AU316"/>
  <c r="AQ316"/>
  <c r="AV318"/>
  <c r="AT318"/>
  <c r="AR318"/>
  <c r="AU318"/>
  <c r="AS318"/>
  <c r="AQ318"/>
  <c r="AV320"/>
  <c r="AT320"/>
  <c r="AR320"/>
  <c r="AU320"/>
  <c r="AS320"/>
  <c r="AQ320"/>
  <c r="AV322"/>
  <c r="AT322"/>
  <c r="AR322"/>
  <c r="AU322"/>
  <c r="AS322"/>
  <c r="AQ322"/>
  <c r="AV326"/>
  <c r="AT326"/>
  <c r="AR326"/>
  <c r="AU326"/>
  <c r="AS326"/>
  <c r="AQ326"/>
  <c r="AV328"/>
  <c r="AT328"/>
  <c r="AR328"/>
  <c r="AU328"/>
  <c r="AS328"/>
  <c r="AQ328"/>
  <c r="AV330"/>
  <c r="AT330"/>
  <c r="AR330"/>
  <c r="AU330"/>
  <c r="AS330"/>
  <c r="AQ330"/>
  <c r="AV332"/>
  <c r="AT332"/>
  <c r="AR332"/>
  <c r="AU332"/>
  <c r="AS332"/>
  <c r="AQ332"/>
  <c r="AV334"/>
  <c r="AT334"/>
  <c r="AR334"/>
  <c r="AU334"/>
  <c r="AS334"/>
  <c r="AQ334"/>
  <c r="AV336"/>
  <c r="AT336"/>
  <c r="AR336"/>
  <c r="AU336"/>
  <c r="AS336"/>
  <c r="AQ336"/>
  <c r="AV338"/>
  <c r="AT338"/>
  <c r="AR338"/>
  <c r="AU338"/>
  <c r="AS338"/>
  <c r="AQ338"/>
  <c r="AV340"/>
  <c r="AT340"/>
  <c r="AR340"/>
  <c r="AU340"/>
  <c r="AS340"/>
  <c r="AQ340"/>
  <c r="AV342"/>
  <c r="AT342"/>
  <c r="AR342"/>
  <c r="AU342"/>
  <c r="AS342"/>
  <c r="AQ342"/>
  <c r="AV344"/>
  <c r="AT344"/>
  <c r="AR344"/>
  <c r="AU344"/>
  <c r="AS344"/>
  <c r="AQ344"/>
  <c r="AV346"/>
  <c r="AT346"/>
  <c r="AR346"/>
  <c r="AU346"/>
  <c r="AS346"/>
  <c r="AQ346"/>
  <c r="AV348"/>
  <c r="AT348"/>
  <c r="AR348"/>
  <c r="AU348"/>
  <c r="AS348"/>
  <c r="AQ348"/>
  <c r="AV350"/>
  <c r="AT350"/>
  <c r="AR350"/>
  <c r="AU350"/>
  <c r="AS350"/>
  <c r="AQ350"/>
  <c r="AV352"/>
  <c r="AT352"/>
  <c r="AR352"/>
  <c r="AU352"/>
  <c r="AS352"/>
  <c r="AQ352"/>
  <c r="AV354"/>
  <c r="AT354"/>
  <c r="AR354"/>
  <c r="AU354"/>
  <c r="AS354"/>
  <c r="AQ354"/>
  <c r="AV356"/>
  <c r="AT356"/>
  <c r="AR356"/>
  <c r="AU356"/>
  <c r="AS356"/>
  <c r="AQ356"/>
  <c r="AV358"/>
  <c r="AT358"/>
  <c r="AR358"/>
  <c r="AU358"/>
  <c r="AS358"/>
  <c r="AQ358"/>
  <c r="AV360"/>
  <c r="AT360"/>
  <c r="AR360"/>
  <c r="AU360"/>
  <c r="AS360"/>
  <c r="AQ360"/>
  <c r="AV362"/>
  <c r="AT362"/>
  <c r="AR362"/>
  <c r="AU362"/>
  <c r="AS362"/>
  <c r="AQ362"/>
  <c r="AV364"/>
  <c r="AT364"/>
  <c r="AR364"/>
  <c r="AU364"/>
  <c r="AS364"/>
  <c r="AQ364"/>
  <c r="AV366"/>
  <c r="AT366"/>
  <c r="AR366"/>
  <c r="AU366"/>
  <c r="AS366"/>
  <c r="AQ366"/>
  <c r="AU368"/>
  <c r="AT368"/>
  <c r="AR368"/>
  <c r="AV368"/>
  <c r="AS368"/>
  <c r="AQ368"/>
  <c r="AU370"/>
  <c r="AS370"/>
  <c r="AQ370"/>
  <c r="AV370"/>
  <c r="AT370"/>
  <c r="AR370"/>
  <c r="AU372"/>
  <c r="AS372"/>
  <c r="AQ372"/>
  <c r="AV372"/>
  <c r="AT372"/>
  <c r="AR372"/>
  <c r="AU374"/>
  <c r="AS374"/>
  <c r="AQ374"/>
  <c r="AV374"/>
  <c r="AT374"/>
  <c r="AR374"/>
  <c r="AU376"/>
  <c r="AS376"/>
  <c r="AQ376"/>
  <c r="AV376"/>
  <c r="AT376"/>
  <c r="AR376"/>
  <c r="AU378"/>
  <c r="AS378"/>
  <c r="AQ378"/>
  <c r="AV378"/>
  <c r="AT378"/>
  <c r="AR378"/>
  <c r="AU380"/>
  <c r="AS380"/>
  <c r="AQ380"/>
  <c r="AV380"/>
  <c r="AT380"/>
  <c r="AR380"/>
  <c r="AU382"/>
  <c r="AS382"/>
  <c r="AQ382"/>
  <c r="AV382"/>
  <c r="AT382"/>
  <c r="AR382"/>
  <c r="AU384"/>
  <c r="AS384"/>
  <c r="AQ384"/>
  <c r="AV384"/>
  <c r="AT384"/>
  <c r="AR384"/>
  <c r="AU386"/>
  <c r="AS386"/>
  <c r="AQ386"/>
  <c r="AV386"/>
  <c r="AT386"/>
  <c r="AR386"/>
  <c r="AU388"/>
  <c r="AS388"/>
  <c r="AQ388"/>
  <c r="AV388"/>
  <c r="AT388"/>
  <c r="AR388"/>
  <c r="AU390"/>
  <c r="AS390"/>
  <c r="AQ390"/>
  <c r="AV390"/>
  <c r="AT390"/>
  <c r="AR390"/>
  <c r="AU392"/>
  <c r="AS392"/>
  <c r="AQ392"/>
  <c r="AV392"/>
  <c r="AT392"/>
  <c r="AR392"/>
  <c r="AU394"/>
  <c r="AS394"/>
  <c r="AQ394"/>
  <c r="AV394"/>
  <c r="AT394"/>
  <c r="AR394"/>
  <c r="AU396"/>
  <c r="AS396"/>
  <c r="AQ396"/>
  <c r="AV396"/>
  <c r="AT396"/>
  <c r="AR396"/>
  <c r="AU398"/>
  <c r="AS398"/>
  <c r="AQ398"/>
  <c r="AV398"/>
  <c r="AT398"/>
  <c r="AR398"/>
  <c r="AU400"/>
  <c r="AS400"/>
  <c r="AQ400"/>
  <c r="AV400"/>
  <c r="AT400"/>
  <c r="AR400"/>
  <c r="AU402"/>
  <c r="AS402"/>
  <c r="AQ402"/>
  <c r="AV402"/>
  <c r="AT402"/>
  <c r="AR402"/>
  <c r="AU404"/>
  <c r="AS404"/>
  <c r="AQ404"/>
  <c r="AV404"/>
  <c r="AT404"/>
  <c r="AR404"/>
  <c r="AU408"/>
  <c r="AS408"/>
  <c r="AQ408"/>
  <c r="AV408"/>
  <c r="AT408"/>
  <c r="AR408"/>
  <c r="AU412"/>
  <c r="AS412"/>
  <c r="AQ412"/>
  <c r="AV412"/>
  <c r="AT412"/>
  <c r="AR412"/>
  <c r="AU414"/>
  <c r="AS414"/>
  <c r="AQ414"/>
  <c r="AV414"/>
  <c r="AT414"/>
  <c r="AR414"/>
  <c r="AU416"/>
  <c r="AS416"/>
  <c r="AQ416"/>
  <c r="AV416"/>
  <c r="AT416"/>
  <c r="AR416"/>
  <c r="AU418"/>
  <c r="AS418"/>
  <c r="AQ418"/>
  <c r="AV418"/>
  <c r="AT418"/>
  <c r="AR418"/>
  <c r="AV405"/>
  <c r="AT405"/>
  <c r="AR405"/>
  <c r="AU405"/>
  <c r="AS405"/>
  <c r="AQ405"/>
  <c r="AV409"/>
  <c r="AT409"/>
  <c r="AR409"/>
  <c r="AU409"/>
  <c r="AS409"/>
  <c r="AQ409"/>
</calcChain>
</file>

<file path=xl/comments1.xml><?xml version="1.0" encoding="utf-8"?>
<comments xmlns="http://schemas.openxmlformats.org/spreadsheetml/2006/main">
  <authors>
    <author>Hamilton College</author>
  </authors>
  <commentList>
    <comment ref="H100" authorId="0">
      <text>
        <r>
          <rPr>
            <b/>
            <sz val="8"/>
            <color indexed="81"/>
            <rFont val="Tahoma"/>
            <family val="2"/>
          </rPr>
          <t>Hamilton College: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<sst xmlns="http://schemas.openxmlformats.org/spreadsheetml/2006/main" count="1759" uniqueCount="218">
  <si>
    <t>Amount</t>
  </si>
  <si>
    <t>Identifier 1</t>
  </si>
  <si>
    <t>Identifier 2</t>
  </si>
  <si>
    <t>Calculated Wt %</t>
  </si>
  <si>
    <t>48</t>
  </si>
  <si>
    <t>caffeine</t>
  </si>
  <si>
    <t>56</t>
  </si>
  <si>
    <t>15</t>
  </si>
  <si>
    <t>38</t>
  </si>
  <si>
    <t>25</t>
  </si>
  <si>
    <t>fish meal</t>
  </si>
  <si>
    <t>37</t>
  </si>
  <si>
    <t>55</t>
  </si>
  <si>
    <t>19</t>
  </si>
  <si>
    <t>13</t>
  </si>
  <si>
    <t>JGC20</t>
  </si>
  <si>
    <t>24</t>
  </si>
  <si>
    <t>39</t>
  </si>
  <si>
    <t>51</t>
  </si>
  <si>
    <t>58</t>
  </si>
  <si>
    <t>Date</t>
  </si>
  <si>
    <t>57</t>
  </si>
  <si>
    <t>59</t>
  </si>
  <si>
    <t>53</t>
  </si>
  <si>
    <t>Known 13C Delta</t>
  </si>
  <si>
    <t>d13C/12C (Blk Cor)</t>
  </si>
  <si>
    <t>Reg Del 13C (Bl Cor)</t>
  </si>
  <si>
    <t>Known 13C</t>
  </si>
  <si>
    <t>Caffeine Begin</t>
  </si>
  <si>
    <t>62</t>
  </si>
  <si>
    <t>Caffeine Middle</t>
  </si>
  <si>
    <t>106</t>
  </si>
  <si>
    <t>Caffeine End</t>
  </si>
  <si>
    <t>31</t>
  </si>
  <si>
    <t>Caffeine_1</t>
  </si>
  <si>
    <t>42</t>
  </si>
  <si>
    <t>Caffeine_2</t>
  </si>
  <si>
    <t>Caffeine_3</t>
  </si>
  <si>
    <t>72</t>
  </si>
  <si>
    <t>Caffeine_4</t>
  </si>
  <si>
    <t>88</t>
  </si>
  <si>
    <t>Caffeine_5</t>
  </si>
  <si>
    <t>98</t>
  </si>
  <si>
    <t>Caffeine_6</t>
  </si>
  <si>
    <t>16</t>
  </si>
  <si>
    <t>Fish Meal Begin</t>
  </si>
  <si>
    <t>65</t>
  </si>
  <si>
    <t>Fish Meal Middle</t>
  </si>
  <si>
    <t>107</t>
  </si>
  <si>
    <t>Fish Meal End</t>
  </si>
  <si>
    <t>27</t>
  </si>
  <si>
    <t>Fish Meal_1</t>
  </si>
  <si>
    <t>71</t>
  </si>
  <si>
    <t>Fish Meal_2</t>
  </si>
  <si>
    <t>102</t>
  </si>
  <si>
    <t>Fish Meal_3</t>
  </si>
  <si>
    <t>14</t>
  </si>
  <si>
    <t>JGC20 Begin</t>
  </si>
  <si>
    <t>108</t>
  </si>
  <si>
    <t>JGC20 End</t>
  </si>
  <si>
    <t>JGC20 Middle</t>
  </si>
  <si>
    <t>22</t>
  </si>
  <si>
    <t>JGC20_1</t>
  </si>
  <si>
    <t>36</t>
  </si>
  <si>
    <t>JGC20_2</t>
  </si>
  <si>
    <t>49</t>
  </si>
  <si>
    <t>JGC20_3</t>
  </si>
  <si>
    <t>77</t>
  </si>
  <si>
    <t>JGC20_4</t>
  </si>
  <si>
    <t>85</t>
  </si>
  <si>
    <t>JGC20_5</t>
  </si>
  <si>
    <t>94</t>
  </si>
  <si>
    <t>JGC20_6</t>
  </si>
  <si>
    <t>St Dev =</t>
  </si>
  <si>
    <t>Ave =</t>
  </si>
  <si>
    <t>Average</t>
  </si>
  <si>
    <t>LCL</t>
  </si>
  <si>
    <t>UCL</t>
  </si>
  <si>
    <t>Average=</t>
  </si>
  <si>
    <t>Stdev=</t>
  </si>
  <si>
    <t>Average =</t>
  </si>
  <si>
    <t>Caffeine</t>
  </si>
  <si>
    <t>Fish Meal</t>
  </si>
  <si>
    <t>JGC</t>
  </si>
  <si>
    <t>N/A</t>
  </si>
  <si>
    <t>No Blank Correction</t>
  </si>
  <si>
    <t>No CO2 Blank Detected</t>
  </si>
  <si>
    <t>ave(reg13C)</t>
  </si>
  <si>
    <t>StDev(Reg13C)</t>
  </si>
  <si>
    <t>Ave(reg)</t>
  </si>
  <si>
    <r>
      <t>-1</t>
    </r>
    <r>
      <rPr>
        <b/>
        <sz val="11"/>
        <color theme="1"/>
        <rFont val="Times New Roman"/>
        <family val="1"/>
      </rPr>
      <t>σ</t>
    </r>
  </si>
  <si>
    <r>
      <t>+1</t>
    </r>
    <r>
      <rPr>
        <b/>
        <sz val="11"/>
        <color theme="1"/>
        <rFont val="Times New Roman"/>
        <family val="1"/>
      </rPr>
      <t>σ</t>
    </r>
  </si>
  <si>
    <r>
      <t>-2</t>
    </r>
    <r>
      <rPr>
        <b/>
        <sz val="11"/>
        <color theme="1"/>
        <rFont val="Times New Roman"/>
        <family val="1"/>
      </rPr>
      <t>σ</t>
    </r>
  </si>
  <si>
    <r>
      <t>+2</t>
    </r>
    <r>
      <rPr>
        <b/>
        <sz val="11"/>
        <color theme="1"/>
        <rFont val="Times New Roman"/>
        <family val="1"/>
      </rPr>
      <t>σ</t>
    </r>
  </si>
  <si>
    <r>
      <t>-3</t>
    </r>
    <r>
      <rPr>
        <b/>
        <sz val="11"/>
        <color theme="1"/>
        <rFont val="Times New Roman"/>
        <family val="1"/>
      </rPr>
      <t>σ</t>
    </r>
  </si>
  <si>
    <r>
      <t>+3</t>
    </r>
    <r>
      <rPr>
        <b/>
        <sz val="11"/>
        <color theme="1"/>
        <rFont val="Times New Roman"/>
        <family val="1"/>
      </rPr>
      <t>σ</t>
    </r>
  </si>
  <si>
    <t>Ave(Reg)=</t>
  </si>
  <si>
    <t>StDev(Reg)=</t>
  </si>
  <si>
    <t>Ave (Reg)</t>
  </si>
  <si>
    <r>
      <t>δ13C</t>
    </r>
    <r>
      <rPr>
        <b/>
        <vertAlign val="subscript"/>
        <sz val="10"/>
        <rFont val="MS Sans Serif"/>
        <family val="2"/>
      </rPr>
      <t>org</t>
    </r>
  </si>
  <si>
    <t>10</t>
  </si>
  <si>
    <t>40</t>
  </si>
  <si>
    <t>11</t>
  </si>
  <si>
    <t>12</t>
  </si>
  <si>
    <t>23</t>
  </si>
  <si>
    <t>26</t>
  </si>
  <si>
    <t>6</t>
  </si>
  <si>
    <t>7</t>
  </si>
  <si>
    <t>9</t>
  </si>
  <si>
    <t>33</t>
  </si>
  <si>
    <t>34</t>
  </si>
  <si>
    <t>35</t>
  </si>
  <si>
    <t>21</t>
  </si>
  <si>
    <t>4</t>
  </si>
  <si>
    <t>Source Cleaned</t>
  </si>
  <si>
    <t>ID1</t>
  </si>
  <si>
    <t>**</t>
  </si>
  <si>
    <r>
      <t>Reg δ13C</t>
    </r>
    <r>
      <rPr>
        <b/>
        <vertAlign val="subscript"/>
        <sz val="10"/>
        <rFont val="MS Sans Serif"/>
        <family val="2"/>
      </rPr>
      <t>org</t>
    </r>
  </si>
  <si>
    <r>
      <t>Reg δ13C</t>
    </r>
    <r>
      <rPr>
        <vertAlign val="subscript"/>
        <sz val="10"/>
        <rFont val="MS Sans Serif"/>
        <family val="2"/>
      </rPr>
      <t>org</t>
    </r>
  </si>
  <si>
    <r>
      <t>δ</t>
    </r>
    <r>
      <rPr>
        <sz val="10"/>
        <rFont val="MS Sans Serif"/>
        <family val="2"/>
      </rPr>
      <t>13C</t>
    </r>
    <r>
      <rPr>
        <vertAlign val="subscript"/>
        <sz val="10"/>
        <rFont val="MS Sans Serif"/>
        <family val="2"/>
      </rPr>
      <t>org</t>
    </r>
  </si>
  <si>
    <t>Fish meal_1</t>
  </si>
  <si>
    <t>n</t>
  </si>
  <si>
    <t>%Acc</t>
  </si>
  <si>
    <t>%CV</t>
  </si>
  <si>
    <t>std dev</t>
  </si>
  <si>
    <t>ave.</t>
  </si>
  <si>
    <t>13C Stats</t>
  </si>
  <si>
    <t>13C delta=</t>
  </si>
  <si>
    <t>wt%C=</t>
  </si>
  <si>
    <t>Fish meal End</t>
  </si>
  <si>
    <t>JGC20  Middle</t>
  </si>
  <si>
    <t>Ave Calc Wt%</t>
  </si>
  <si>
    <t>67</t>
  </si>
  <si>
    <t>78</t>
  </si>
  <si>
    <t>75</t>
  </si>
  <si>
    <t>79</t>
  </si>
  <si>
    <t>45</t>
  </si>
  <si>
    <t>30</t>
  </si>
  <si>
    <t>61</t>
  </si>
  <si>
    <t>64</t>
  </si>
  <si>
    <t xml:space="preserve">Caffeine </t>
  </si>
  <si>
    <t xml:space="preserve">Fish Meal </t>
  </si>
  <si>
    <t>Standards Statistics</t>
  </si>
  <si>
    <t>EA Analysis</t>
  </si>
  <si>
    <t>Fish</t>
  </si>
  <si>
    <t>Caf</t>
  </si>
  <si>
    <t>JGC-Begin</t>
  </si>
  <si>
    <t>JGC-Middle</t>
  </si>
  <si>
    <t>JGC-End</t>
  </si>
  <si>
    <t>JGC-1</t>
  </si>
  <si>
    <t>JGC-2</t>
  </si>
  <si>
    <t>JGC-3</t>
  </si>
  <si>
    <t>JGC-4</t>
  </si>
  <si>
    <t>JGC-5</t>
  </si>
  <si>
    <t>JGC-6</t>
  </si>
  <si>
    <t>Fish Meal-Middle</t>
  </si>
  <si>
    <t>Fish Meal-End</t>
  </si>
  <si>
    <t>Fish Meal-1</t>
  </si>
  <si>
    <t>Fish Meal-2</t>
  </si>
  <si>
    <t>Fish Meal-3</t>
  </si>
  <si>
    <t>Caffeine-2</t>
  </si>
  <si>
    <t>Caffeine-Middle</t>
  </si>
  <si>
    <t>Caffeine-End</t>
  </si>
  <si>
    <t>Caffeine-3</t>
  </si>
  <si>
    <t>Caffeine-4</t>
  </si>
  <si>
    <t>Caffeine-5</t>
  </si>
  <si>
    <t>Caffeine-6</t>
  </si>
  <si>
    <t>JGC Begin</t>
  </si>
  <si>
    <t>JGC Middle</t>
  </si>
  <si>
    <t>Fish meal Middle</t>
  </si>
  <si>
    <t>Caffeine-Begin</t>
  </si>
  <si>
    <t>Caffeine-1</t>
  </si>
  <si>
    <t>Fish Meal_ 1</t>
  </si>
  <si>
    <t>Caffeine-1A</t>
  </si>
  <si>
    <t>Fish Meal -1A</t>
  </si>
  <si>
    <t>JGC20-1A</t>
  </si>
  <si>
    <t>Caffeine-1B</t>
  </si>
  <si>
    <t>Fish Meal-1B</t>
  </si>
  <si>
    <t>JGC20-1B</t>
  </si>
  <si>
    <t>OL_100707</t>
  </si>
  <si>
    <t>JGC1</t>
  </si>
  <si>
    <t>JGC4</t>
  </si>
  <si>
    <t>JGC7</t>
  </si>
  <si>
    <t>JGC2</t>
  </si>
  <si>
    <t>JGC3</t>
  </si>
  <si>
    <t>JGC5</t>
  </si>
  <si>
    <t>JGC6</t>
  </si>
  <si>
    <t>caff1</t>
  </si>
  <si>
    <t>caff2</t>
  </si>
  <si>
    <t>caff3</t>
  </si>
  <si>
    <t>fish1</t>
  </si>
  <si>
    <t>fish2</t>
  </si>
  <si>
    <t>fish3</t>
  </si>
  <si>
    <t>Caf-Begin</t>
  </si>
  <si>
    <t>Caf-Mid</t>
  </si>
  <si>
    <t>Caf-End</t>
  </si>
  <si>
    <t>Fish-Begin</t>
  </si>
  <si>
    <t>Fish-Mid</t>
  </si>
  <si>
    <t>Fish-End</t>
  </si>
  <si>
    <t>JGC-Mid</t>
  </si>
  <si>
    <t>Qexp=</t>
  </si>
  <si>
    <t>Qcrit(99%)=</t>
  </si>
  <si>
    <t>Qexp &gt; Qcrit = Outlier</t>
  </si>
  <si>
    <t>n=10</t>
  </si>
  <si>
    <t>Qcrit(99%)=`</t>
  </si>
  <si>
    <t>Qcrit(95%)=</t>
  </si>
  <si>
    <t>not an outlier</t>
  </si>
  <si>
    <t>95% outlier</t>
  </si>
  <si>
    <t>Caffeine-7</t>
  </si>
  <si>
    <t>Caffeine-8</t>
  </si>
  <si>
    <t>Fish Meal-4</t>
  </si>
  <si>
    <t>Fish Meal-5</t>
  </si>
  <si>
    <t>Fish Meal-6</t>
  </si>
  <si>
    <t>Fish Meal-7</t>
  </si>
  <si>
    <t>Fish Meal-8</t>
  </si>
  <si>
    <t>JGC-7</t>
  </si>
  <si>
    <t>JGC-8</t>
  </si>
  <si>
    <t>Micro-O2</t>
  </si>
</sst>
</file>

<file path=xl/styles.xml><?xml version="1.0" encoding="utf-8"?>
<styleSheet xmlns="http://schemas.openxmlformats.org/spreadsheetml/2006/main">
  <numFmts count="5">
    <numFmt numFmtId="164" formatCode="m/d;@"/>
    <numFmt numFmtId="165" formatCode="0.0000"/>
    <numFmt numFmtId="166" formatCode="0.000"/>
    <numFmt numFmtId="167" formatCode="0.00000"/>
    <numFmt numFmtId="168" formatCode="m/d/yy;@"/>
  </numFmts>
  <fonts count="24"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b/>
      <sz val="10"/>
      <name val="MS Sans Serif"/>
      <family val="2"/>
    </font>
    <font>
      <sz val="10"/>
      <color rgb="FFFF0000"/>
      <name val="MS Sans Serif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sz val="11"/>
      <name val="MS Sans Serif"/>
      <family val="2"/>
    </font>
    <font>
      <sz val="11"/>
      <color theme="1"/>
      <name val="MS Sans Serif"/>
      <family val="2"/>
    </font>
    <font>
      <b/>
      <sz val="11"/>
      <color theme="1"/>
      <name val="MS Sans Serif"/>
      <family val="2"/>
    </font>
    <font>
      <b/>
      <sz val="11"/>
      <color theme="1"/>
      <name val="Times New Roman"/>
      <family val="1"/>
    </font>
    <font>
      <sz val="11"/>
      <color rgb="FFFF0000"/>
      <name val="Times New Roman"/>
      <family val="2"/>
    </font>
    <font>
      <b/>
      <sz val="11"/>
      <name val="MS Sans Serif"/>
      <family val="2"/>
    </font>
    <font>
      <sz val="11"/>
      <color rgb="FFFF0000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vertAlign val="subscript"/>
      <sz val="10"/>
      <name val="MS Sans Serif"/>
      <family val="2"/>
    </font>
    <font>
      <b/>
      <sz val="12"/>
      <color rgb="FF000000"/>
      <name val="Verdana"/>
      <family val="2"/>
    </font>
    <font>
      <b/>
      <sz val="10"/>
      <color rgb="FFFF0000"/>
      <name val="MS Sans Serif"/>
      <family val="2"/>
    </font>
    <font>
      <vertAlign val="subscript"/>
      <sz val="10"/>
      <name val="MS Sans Serif"/>
      <family val="2"/>
    </font>
    <font>
      <sz val="10"/>
      <color rgb="FF7030A0"/>
      <name val="MS Sans Serif"/>
      <family val="2"/>
    </font>
    <font>
      <sz val="11"/>
      <name val="Times New Roman"/>
      <family val="2"/>
    </font>
    <font>
      <b/>
      <sz val="11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8">
    <xf numFmtId="0" fontId="0" fillId="0" borderId="0" xfId="0"/>
    <xf numFmtId="0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quotePrefix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2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7" fontId="3" fillId="0" borderId="0" xfId="0" quotePrefix="1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5" fillId="0" borderId="0" xfId="0" quotePrefix="1" applyNumberFormat="1" applyFont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8" fontId="4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7" fontId="6" fillId="0" borderId="0" xfId="0" applyNumberFormat="1" applyFont="1" applyFill="1" applyAlignment="1">
      <alignment horizontal="center"/>
    </xf>
    <xf numFmtId="0" fontId="6" fillId="0" borderId="0" xfId="0" quotePrefix="1" applyNumberFormat="1" applyFont="1" applyAlignment="1">
      <alignment horizontal="center"/>
    </xf>
    <xf numFmtId="167" fontId="6" fillId="0" borderId="0" xfId="0" quotePrefix="1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right"/>
    </xf>
    <xf numFmtId="167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168" fontId="0" fillId="0" borderId="0" xfId="0" applyNumberFormat="1"/>
    <xf numFmtId="0" fontId="9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0" fontId="10" fillId="0" borderId="0" xfId="0" applyFont="1" applyAlignment="1"/>
    <xf numFmtId="0" fontId="10" fillId="0" borderId="0" xfId="0" applyFont="1"/>
    <xf numFmtId="166" fontId="3" fillId="0" borderId="0" xfId="0" applyNumberFormat="1" applyFont="1" applyFill="1" applyAlignment="1">
      <alignment horizontal="center"/>
    </xf>
    <xf numFmtId="167" fontId="11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9" fillId="0" borderId="0" xfId="0" applyNumberFormat="1" applyFont="1"/>
    <xf numFmtId="167" fontId="8" fillId="0" borderId="0" xfId="0" applyNumberFormat="1" applyFont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6" fontId="0" fillId="0" borderId="0" xfId="0" quotePrefix="1" applyNumberFormat="1" applyAlignment="1">
      <alignment horizontal="center"/>
    </xf>
    <xf numFmtId="0" fontId="0" fillId="0" borderId="0" xfId="0" quotePrefix="1" applyNumberFormat="1"/>
    <xf numFmtId="0" fontId="0" fillId="0" borderId="0" xfId="0" quotePrefix="1" applyNumberFormat="1" applyAlignment="1">
      <alignment horizontal="center"/>
    </xf>
    <xf numFmtId="167" fontId="0" fillId="0" borderId="0" xfId="0" quotePrefix="1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/>
    </xf>
    <xf numFmtId="167" fontId="15" fillId="0" borderId="0" xfId="0" applyNumberFormat="1" applyFont="1" applyAlignment="1">
      <alignment horizontal="center"/>
    </xf>
    <xf numFmtId="0" fontId="18" fillId="0" borderId="0" xfId="0" applyFont="1"/>
    <xf numFmtId="167" fontId="19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3" fillId="0" borderId="0" xfId="0" quotePrefix="1" applyNumberFormat="1" applyFont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7" fontId="15" fillId="0" borderId="0" xfId="0" quotePrefix="1" applyNumberFormat="1" applyFont="1" applyAlignment="1">
      <alignment horizontal="center"/>
    </xf>
    <xf numFmtId="166" fontId="15" fillId="0" borderId="0" xfId="0" quotePrefix="1" applyNumberFormat="1" applyFont="1" applyAlignment="1">
      <alignment horizontal="center"/>
    </xf>
    <xf numFmtId="0" fontId="15" fillId="0" borderId="0" xfId="0" quotePrefix="1" applyNumberFormat="1" applyFont="1" applyAlignment="1">
      <alignment horizontal="center"/>
    </xf>
    <xf numFmtId="167" fontId="16" fillId="0" borderId="0" xfId="0" quotePrefix="1" applyNumberFormat="1" applyFont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6" fontId="0" fillId="0" borderId="0" xfId="0" quotePrefix="1" applyNumberFormat="1" applyFill="1" applyAlignment="1">
      <alignment horizontal="center"/>
    </xf>
    <xf numFmtId="0" fontId="0" fillId="0" borderId="0" xfId="0" quotePrefix="1" applyNumberFormat="1" applyFill="1" applyAlignment="1">
      <alignment horizontal="center"/>
    </xf>
    <xf numFmtId="167" fontId="0" fillId="0" borderId="0" xfId="0" quotePrefix="1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0" fontId="5" fillId="0" borderId="0" xfId="0" quotePrefix="1" applyNumberFormat="1" applyFont="1" applyFill="1" applyAlignment="1">
      <alignment horizontal="center"/>
    </xf>
    <xf numFmtId="167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0" quotePrefix="1" applyNumberFormat="1" applyAlignment="1">
      <alignment horizontal="center"/>
    </xf>
    <xf numFmtId="2" fontId="0" fillId="0" borderId="0" xfId="0" applyNumberFormat="1"/>
    <xf numFmtId="2" fontId="0" fillId="0" borderId="0" xfId="0" quotePrefix="1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65" fontId="0" fillId="0" borderId="4" xfId="0" applyNumberFormat="1" applyBorder="1"/>
    <xf numFmtId="2" fontId="0" fillId="0" borderId="4" xfId="0" applyNumberForma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left"/>
    </xf>
    <xf numFmtId="167" fontId="8" fillId="0" borderId="4" xfId="0" applyNumberFormat="1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21" fillId="0" borderId="0" xfId="0" quotePrefix="1" applyNumberFormat="1" applyFont="1"/>
    <xf numFmtId="0" fontId="21" fillId="0" borderId="0" xfId="0" quotePrefix="1" applyNumberFormat="1" applyFont="1" applyAlignment="1">
      <alignment horizontal="center"/>
    </xf>
    <xf numFmtId="167" fontId="21" fillId="0" borderId="0" xfId="0" quotePrefix="1" applyNumberFormat="1" applyFont="1" applyAlignment="1">
      <alignment horizontal="center"/>
    </xf>
    <xf numFmtId="0" fontId="3" fillId="0" borderId="0" xfId="0" quotePrefix="1" applyNumberFormat="1" applyFont="1"/>
    <xf numFmtId="0" fontId="19" fillId="0" borderId="0" xfId="0" quotePrefix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7" fontId="22" fillId="0" borderId="0" xfId="0" quotePrefix="1" applyNumberFormat="1" applyFont="1" applyAlignment="1">
      <alignment horizontal="center"/>
    </xf>
    <xf numFmtId="0" fontId="0" fillId="0" borderId="0" xfId="0" quotePrefix="1"/>
    <xf numFmtId="0" fontId="2" fillId="0" borderId="0" xfId="0" quotePrefix="1" applyNumberFormat="1" applyFont="1" applyAlignment="1">
      <alignment horizontal="left"/>
    </xf>
    <xf numFmtId="0" fontId="4" fillId="0" borderId="0" xfId="0" quotePrefix="1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0" fontId="3" fillId="0" borderId="0" xfId="0" quotePrefix="1" applyNumberFormat="1" applyFont="1" applyAlignment="1">
      <alignment horizontal="left"/>
    </xf>
    <xf numFmtId="0" fontId="5" fillId="0" borderId="0" xfId="0" quotePrefix="1" applyNumberFormat="1" applyFont="1" applyFill="1" applyAlignment="1">
      <alignment horizontal="left"/>
    </xf>
    <xf numFmtId="0" fontId="0" fillId="0" borderId="0" xfId="0" quotePrefix="1" applyNumberFormat="1" applyAlignment="1">
      <alignment horizontal="left"/>
    </xf>
    <xf numFmtId="0" fontId="21" fillId="0" borderId="0" xfId="0" quotePrefix="1" applyNumberFormat="1" applyFont="1" applyAlignment="1">
      <alignment horizontal="left"/>
    </xf>
    <xf numFmtId="0" fontId="0" fillId="0" borderId="0" xfId="0" quotePrefix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quotePrefix="1" applyNumberFormat="1" applyFill="1" applyAlignment="1">
      <alignment horizontal="left"/>
    </xf>
    <xf numFmtId="166" fontId="4" fillId="0" borderId="0" xfId="0" applyNumberFormat="1" applyFont="1" applyAlignment="1">
      <alignment horizontal="left"/>
    </xf>
    <xf numFmtId="0" fontId="15" fillId="0" borderId="0" xfId="0" quotePrefix="1" applyNumberFormat="1" applyFont="1" applyAlignment="1">
      <alignment horizontal="left"/>
    </xf>
    <xf numFmtId="14" fontId="0" fillId="0" borderId="0" xfId="0" applyNumberFormat="1"/>
    <xf numFmtId="166" fontId="10" fillId="0" borderId="0" xfId="0" quotePrefix="1" applyNumberFormat="1" applyFont="1" applyAlignment="1">
      <alignment horizontal="center"/>
    </xf>
    <xf numFmtId="0" fontId="10" fillId="0" borderId="0" xfId="0" quotePrefix="1" applyNumberFormat="1" applyFont="1" applyAlignment="1">
      <alignment horizontal="center"/>
    </xf>
    <xf numFmtId="0" fontId="10" fillId="0" borderId="0" xfId="0" quotePrefix="1" applyNumberFormat="1" applyFont="1"/>
    <xf numFmtId="167" fontId="10" fillId="0" borderId="0" xfId="0" quotePrefix="1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0" applyNumberFormat="1" applyFont="1"/>
    <xf numFmtId="166" fontId="3" fillId="0" borderId="0" xfId="2" quotePrefix="1" applyNumberFormat="1" applyFont="1" applyAlignment="1">
      <alignment horizontal="center"/>
    </xf>
    <xf numFmtId="0" fontId="3" fillId="0" borderId="0" xfId="2" quotePrefix="1" applyNumberFormat="1" applyFont="1" applyAlignment="1">
      <alignment horizontal="center"/>
    </xf>
    <xf numFmtId="0" fontId="3" fillId="0" borderId="0" xfId="2" quotePrefix="1" applyNumberFormat="1" applyFont="1"/>
    <xf numFmtId="167" fontId="3" fillId="0" borderId="0" xfId="2" quotePrefix="1" applyNumberFormat="1" applyFont="1" applyAlignment="1">
      <alignment horizontal="center"/>
    </xf>
    <xf numFmtId="166" fontId="12" fillId="0" borderId="0" xfId="0" quotePrefix="1" applyNumberFormat="1" applyFont="1" applyAlignment="1">
      <alignment horizontal="center"/>
    </xf>
    <xf numFmtId="0" fontId="12" fillId="0" borderId="0" xfId="0" quotePrefix="1" applyNumberFormat="1" applyFont="1" applyAlignment="1">
      <alignment horizontal="center"/>
    </xf>
    <xf numFmtId="0" fontId="12" fillId="0" borderId="0" xfId="0" quotePrefix="1" applyNumberFormat="1" applyFont="1"/>
    <xf numFmtId="167" fontId="1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1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2" fillId="0" borderId="0" xfId="0" applyFont="1"/>
    <xf numFmtId="167" fontId="22" fillId="0" borderId="0" xfId="0" applyNumberFormat="1" applyFont="1"/>
    <xf numFmtId="165" fontId="22" fillId="0" borderId="0" xfId="0" applyNumberFormat="1" applyFont="1" applyAlignment="1">
      <alignment horizontal="center"/>
    </xf>
    <xf numFmtId="167" fontId="23" fillId="0" borderId="0" xfId="0" quotePrefix="1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left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</a:t>
            </a:r>
            <a:r>
              <a:rPr lang="en-US"/>
              <a:t>JGC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2737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8.7167915398835796E-2"/>
          <c:w val="0.86529161597780124"/>
          <c:h val="0.86990993798186667"/>
        </c:manualLayout>
      </c:layout>
      <c:scatterChart>
        <c:scatterStyle val="lineMarker"/>
        <c:ser>
          <c:idx val="0"/>
          <c:order val="0"/>
          <c:tx>
            <c:strRef>
              <c:f>'CO2-JGC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'CO2-JGC Vert'!$H$2:$H$419</c:f>
              <c:numCache>
                <c:formatCode>0.00000</c:formatCode>
                <c:ptCount val="418"/>
                <c:pt idx="0">
                  <c:v>-23.219332659999999</c:v>
                </c:pt>
                <c:pt idx="1">
                  <c:v>-23.170450371999998</c:v>
                </c:pt>
                <c:pt idx="2">
                  <c:v>-23.231977768</c:v>
                </c:pt>
                <c:pt idx="3">
                  <c:v>-23.456031695999997</c:v>
                </c:pt>
                <c:pt idx="4">
                  <c:v>-23.225276164</c:v>
                </c:pt>
                <c:pt idx="5">
                  <c:v>-23.716914769999999</c:v>
                </c:pt>
                <c:pt idx="6">
                  <c:v>-23.788220599999999</c:v>
                </c:pt>
                <c:pt idx="7">
                  <c:v>-23.705743219999999</c:v>
                </c:pt>
                <c:pt idx="8">
                  <c:v>-23.520558349999998</c:v>
                </c:pt>
                <c:pt idx="9">
                  <c:v>-23.78227592</c:v>
                </c:pt>
                <c:pt idx="10">
                  <c:v>-23.58714281</c:v>
                </c:pt>
                <c:pt idx="11">
                  <c:v>-23.881897384000002</c:v>
                </c:pt>
                <c:pt idx="12">
                  <c:v>-23.959422670000002</c:v>
                </c:pt>
                <c:pt idx="13">
                  <c:v>-23.931735792000001</c:v>
                </c:pt>
                <c:pt idx="14">
                  <c:v>-23.877700252</c:v>
                </c:pt>
                <c:pt idx="15">
                  <c:v>-23.549756228</c:v>
                </c:pt>
                <c:pt idx="16">
                  <c:v>-23.97863418</c:v>
                </c:pt>
                <c:pt idx="17">
                  <c:v>-23.441846250000005</c:v>
                </c:pt>
                <c:pt idx="18">
                  <c:v>-23.429680650000002</c:v>
                </c:pt>
                <c:pt idx="19">
                  <c:v>-23.62391925</c:v>
                </c:pt>
                <c:pt idx="20">
                  <c:v>-23.283261899999999</c:v>
                </c:pt>
                <c:pt idx="21">
                  <c:v>-23.284515450000001</c:v>
                </c:pt>
                <c:pt idx="22">
                  <c:v>-23.925002952</c:v>
                </c:pt>
                <c:pt idx="23">
                  <c:v>-23.651288632</c:v>
                </c:pt>
                <c:pt idx="24">
                  <c:v>-23.778743236</c:v>
                </c:pt>
                <c:pt idx="25">
                  <c:v>-23.769646620000003</c:v>
                </c:pt>
                <c:pt idx="26">
                  <c:v>-23.774072552</c:v>
                </c:pt>
                <c:pt idx="27">
                  <c:v>-23.749374752000001</c:v>
                </c:pt>
                <c:pt idx="28">
                  <c:v>-23.543485216000001</c:v>
                </c:pt>
                <c:pt idx="29">
                  <c:v>-23.707852576000001</c:v>
                </c:pt>
                <c:pt idx="30">
                  <c:v>-23.317705760000003</c:v>
                </c:pt>
                <c:pt idx="31">
                  <c:v>-23.874308640000002</c:v>
                </c:pt>
                <c:pt idx="32">
                  <c:v>-23.634616360999999</c:v>
                </c:pt>
                <c:pt idx="33">
                  <c:v>-23.540993229999998</c:v>
                </c:pt>
                <c:pt idx="34">
                  <c:v>-23.886589596</c:v>
                </c:pt>
                <c:pt idx="35">
                  <c:v>-23.586568343000003</c:v>
                </c:pt>
                <c:pt idx="36">
                  <c:v>-23.565038285</c:v>
                </c:pt>
                <c:pt idx="37">
                  <c:v>-23.467190231999997</c:v>
                </c:pt>
                <c:pt idx="38">
                  <c:v>-23.854042139999997</c:v>
                </c:pt>
                <c:pt idx="39">
                  <c:v>-23.509517539999997</c:v>
                </c:pt>
                <c:pt idx="40">
                  <c:v>-23.627173451999997</c:v>
                </c:pt>
                <c:pt idx="41">
                  <c:v>-23.756174827999999</c:v>
                </c:pt>
                <c:pt idx="42">
                  <c:v>-23.638367901000002</c:v>
                </c:pt>
                <c:pt idx="43">
                  <c:v>-23.710270478999998</c:v>
                </c:pt>
                <c:pt idx="44">
                  <c:v>-23.608646253</c:v>
                </c:pt>
                <c:pt idx="45">
                  <c:v>-23.859658707000001</c:v>
                </c:pt>
                <c:pt idx="46">
                  <c:v>-23.736348762000002</c:v>
                </c:pt>
                <c:pt idx="47">
                  <c:v>-23.707180618000002</c:v>
                </c:pt>
                <c:pt idx="48">
                  <c:v>-23.596293862</c:v>
                </c:pt>
                <c:pt idx="49">
                  <c:v>-23.329279702000001</c:v>
                </c:pt>
                <c:pt idx="50">
                  <c:v>-23.536195168000003</c:v>
                </c:pt>
                <c:pt idx="51">
                  <c:v>-23.532247378000005</c:v>
                </c:pt>
                <c:pt idx="52">
                  <c:v>-23.609615473999995</c:v>
                </c:pt>
                <c:pt idx="53">
                  <c:v>-23.828294249999995</c:v>
                </c:pt>
                <c:pt idx="54">
                  <c:v>-23.738590614999996</c:v>
                </c:pt>
                <c:pt idx="55">
                  <c:v>-23.714758140999997</c:v>
                </c:pt>
                <c:pt idx="56">
                  <c:v>-23.566514842999997</c:v>
                </c:pt>
                <c:pt idx="57">
                  <c:v>-23.948772350000002</c:v>
                </c:pt>
                <c:pt idx="58">
                  <c:v>-23.850179069999999</c:v>
                </c:pt>
                <c:pt idx="59">
                  <c:v>-23.626945559999999</c:v>
                </c:pt>
                <c:pt idx="60">
                  <c:v>-23.758285024999999</c:v>
                </c:pt>
                <c:pt idx="61">
                  <c:v>-23.744096025000001</c:v>
                </c:pt>
                <c:pt idx="62">
                  <c:v>-23.697252055000003</c:v>
                </c:pt>
                <c:pt idx="63">
                  <c:v>-23.727636785000001</c:v>
                </c:pt>
                <c:pt idx="64">
                  <c:v>-23.507514720000003</c:v>
                </c:pt>
                <c:pt idx="65">
                  <c:v>-23.694454795000002</c:v>
                </c:pt>
                <c:pt idx="66">
                  <c:v>-23.615331124999997</c:v>
                </c:pt>
                <c:pt idx="67">
                  <c:v>-23.493737660000001</c:v>
                </c:pt>
                <c:pt idx="68">
                  <c:v>-23.377792889999998</c:v>
                </c:pt>
                <c:pt idx="69">
                  <c:v>-23.475326349999996</c:v>
                </c:pt>
                <c:pt idx="70">
                  <c:v>-23.579478585</c:v>
                </c:pt>
                <c:pt idx="71">
                  <c:v>-23.579559424999999</c:v>
                </c:pt>
                <c:pt idx="72">
                  <c:v>-23.739481155</c:v>
                </c:pt>
                <c:pt idx="73">
                  <c:v>-23.699081364999998</c:v>
                </c:pt>
                <c:pt idx="74">
                  <c:v>-23.562845754999998</c:v>
                </c:pt>
                <c:pt idx="75">
                  <c:v>-23.578292586</c:v>
                </c:pt>
                <c:pt idx="76">
                  <c:v>-23.530630281000001</c:v>
                </c:pt>
                <c:pt idx="77">
                  <c:v>-23.659538170000005</c:v>
                </c:pt>
                <c:pt idx="78">
                  <c:v>-23.659722076000001</c:v>
                </c:pt>
                <c:pt idx="79">
                  <c:v>-23.505394291000002</c:v>
                </c:pt>
                <c:pt idx="80">
                  <c:v>-23.917670675000004</c:v>
                </c:pt>
                <c:pt idx="81">
                  <c:v>-23.676702730000002</c:v>
                </c:pt>
                <c:pt idx="82">
                  <c:v>-23.754127156000003</c:v>
                </c:pt>
                <c:pt idx="83">
                  <c:v>-23.732661239000002</c:v>
                </c:pt>
                <c:pt idx="84">
                  <c:v>-23.725198685999999</c:v>
                </c:pt>
                <c:pt idx="85">
                  <c:v>-23.648618207999995</c:v>
                </c:pt>
                <c:pt idx="86">
                  <c:v>-23.501150211999995</c:v>
                </c:pt>
                <c:pt idx="87">
                  <c:v>-23.845869105999999</c:v>
                </c:pt>
                <c:pt idx="88">
                  <c:v>-23.856370583999997</c:v>
                </c:pt>
                <c:pt idx="89">
                  <c:v>-23.594596083999999</c:v>
                </c:pt>
                <c:pt idx="90">
                  <c:v>-23.503864533999998</c:v>
                </c:pt>
                <c:pt idx="91">
                  <c:v>-23.523556075999995</c:v>
                </c:pt>
                <c:pt idx="92">
                  <c:v>-23.611695295999997</c:v>
                </c:pt>
                <c:pt idx="93">
                  <c:v>-23.547013428</c:v>
                </c:pt>
                <c:pt idx="94">
                  <c:v>-23.698536343000001</c:v>
                </c:pt>
                <c:pt idx="95">
                  <c:v>-23.572530928000003</c:v>
                </c:pt>
                <c:pt idx="96">
                  <c:v>-23.572439065000001</c:v>
                </c:pt>
                <c:pt idx="97">
                  <c:v>-23.634814041999999</c:v>
                </c:pt>
                <c:pt idx="98">
                  <c:v>-23.725850274999999</c:v>
                </c:pt>
                <c:pt idx="99">
                  <c:v>-23.710325427999997</c:v>
                </c:pt>
                <c:pt idx="100">
                  <c:v>-23.660862305999999</c:v>
                </c:pt>
                <c:pt idx="101">
                  <c:v>-23.727195636000001</c:v>
                </c:pt>
                <c:pt idx="102">
                  <c:v>-23.689273752000002</c:v>
                </c:pt>
                <c:pt idx="103">
                  <c:v>-23.574329075999998</c:v>
                </c:pt>
                <c:pt idx="104">
                  <c:v>-23.706308616000001</c:v>
                </c:pt>
                <c:pt idx="105">
                  <c:v>-23.623970052000001</c:v>
                </c:pt>
                <c:pt idx="106">
                  <c:v>-23.658903720000001</c:v>
                </c:pt>
                <c:pt idx="107">
                  <c:v>-23.765981460000003</c:v>
                </c:pt>
                <c:pt idx="108">
                  <c:v>-23.627039580000002</c:v>
                </c:pt>
                <c:pt idx="109">
                  <c:v>-23.583781596000001</c:v>
                </c:pt>
                <c:pt idx="110">
                  <c:v>-23.767872912000005</c:v>
                </c:pt>
                <c:pt idx="111">
                  <c:v>-23.588887990000003</c:v>
                </c:pt>
                <c:pt idx="112">
                  <c:v>-23.873148644000004</c:v>
                </c:pt>
                <c:pt idx="113">
                  <c:v>-23.840601335000002</c:v>
                </c:pt>
                <c:pt idx="114">
                  <c:v>-23.658461781000007</c:v>
                </c:pt>
                <c:pt idx="115">
                  <c:v>-23.449659520000004</c:v>
                </c:pt>
                <c:pt idx="116">
                  <c:v>-23.894250301000007</c:v>
                </c:pt>
                <c:pt idx="117">
                  <c:v>-23.577523226000004</c:v>
                </c:pt>
                <c:pt idx="118">
                  <c:v>-23.530365522000004</c:v>
                </c:pt>
                <c:pt idx="119">
                  <c:v>-23.760571479999999</c:v>
                </c:pt>
                <c:pt idx="120">
                  <c:v>-23.432046925999998</c:v>
                </c:pt>
                <c:pt idx="121">
                  <c:v>-23.566721523999998</c:v>
                </c:pt>
                <c:pt idx="122">
                  <c:v>-23.551775965999997</c:v>
                </c:pt>
                <c:pt idx="123">
                  <c:v>-23.525135225999996</c:v>
                </c:pt>
                <c:pt idx="124">
                  <c:v>-23.547178123999998</c:v>
                </c:pt>
                <c:pt idx="125">
                  <c:v>-23.505149527999997</c:v>
                </c:pt>
                <c:pt idx="126">
                  <c:v>-23.619910429999997</c:v>
                </c:pt>
                <c:pt idx="127">
                  <c:v>-23.742344687999999</c:v>
                </c:pt>
                <c:pt idx="128">
                  <c:v>-23.495553495999999</c:v>
                </c:pt>
                <c:pt idx="129">
                  <c:v>-23.537776359999999</c:v>
                </c:pt>
                <c:pt idx="130">
                  <c:v>-23.456131232000001</c:v>
                </c:pt>
                <c:pt idx="131">
                  <c:v>-23.797519279999999</c:v>
                </c:pt>
                <c:pt idx="132">
                  <c:v>-23.738105823999998</c:v>
                </c:pt>
                <c:pt idx="133">
                  <c:v>-23.544171911999999</c:v>
                </c:pt>
                <c:pt idx="134">
                  <c:v>-23.625806855999997</c:v>
                </c:pt>
                <c:pt idx="135">
                  <c:v>-23.575599736000001</c:v>
                </c:pt>
                <c:pt idx="136">
                  <c:v>-23.566566527999999</c:v>
                </c:pt>
                <c:pt idx="137">
                  <c:v>-23.598007852000002</c:v>
                </c:pt>
                <c:pt idx="138">
                  <c:v>-23.483791792000002</c:v>
                </c:pt>
                <c:pt idx="139">
                  <c:v>-23.476228698</c:v>
                </c:pt>
                <c:pt idx="140">
                  <c:v>-23.426006470000001</c:v>
                </c:pt>
                <c:pt idx="141">
                  <c:v>-23.753189815999999</c:v>
                </c:pt>
                <c:pt idx="142">
                  <c:v>-23.550853961999998</c:v>
                </c:pt>
                <c:pt idx="143">
                  <c:v>-23.703111256</c:v>
                </c:pt>
                <c:pt idx="144">
                  <c:v>-23.509436529999999</c:v>
                </c:pt>
                <c:pt idx="145">
                  <c:v>-23.699180909999999</c:v>
                </c:pt>
                <c:pt idx="146">
                  <c:v>-23.716852074000002</c:v>
                </c:pt>
                <c:pt idx="147">
                  <c:v>-23.62508927</c:v>
                </c:pt>
                <c:pt idx="148">
                  <c:v>-23.695267892000004</c:v>
                </c:pt>
                <c:pt idx="149">
                  <c:v>-23.691835164000004</c:v>
                </c:pt>
                <c:pt idx="150">
                  <c:v>-23.663540548000004</c:v>
                </c:pt>
                <c:pt idx="151">
                  <c:v>-23.574533364000004</c:v>
                </c:pt>
                <c:pt idx="152">
                  <c:v>-23.512063808000001</c:v>
                </c:pt>
                <c:pt idx="153">
                  <c:v>-23.676073052000003</c:v>
                </c:pt>
                <c:pt idx="154">
                  <c:v>-23.507585012</c:v>
                </c:pt>
                <c:pt idx="155">
                  <c:v>-23.627182068</c:v>
                </c:pt>
                <c:pt idx="156">
                  <c:v>-23.650418996000003</c:v>
                </c:pt>
                <c:pt idx="157">
                  <c:v>-23.624740097999997</c:v>
                </c:pt>
                <c:pt idx="158">
                  <c:v>-23.630932207999997</c:v>
                </c:pt>
                <c:pt idx="159">
                  <c:v>-23.690569332999996</c:v>
                </c:pt>
                <c:pt idx="160">
                  <c:v>-23.488747150999998</c:v>
                </c:pt>
                <c:pt idx="161">
                  <c:v>-23.641793777999997</c:v>
                </c:pt>
                <c:pt idx="162">
                  <c:v>-23.583547339999999</c:v>
                </c:pt>
                <c:pt idx="163">
                  <c:v>-23.62486191</c:v>
                </c:pt>
                <c:pt idx="164">
                  <c:v>-23.415213306999998</c:v>
                </c:pt>
                <c:pt idx="165">
                  <c:v>-23.706549877</c:v>
                </c:pt>
                <c:pt idx="166">
                  <c:v>-23.686093411000002</c:v>
                </c:pt>
                <c:pt idx="167">
                  <c:v>-23.675520520000003</c:v>
                </c:pt>
                <c:pt idx="168">
                  <c:v>-23.764442284000001</c:v>
                </c:pt>
                <c:pt idx="169">
                  <c:v>-23.762607487</c:v>
                </c:pt>
                <c:pt idx="170">
                  <c:v>-23.672367912999999</c:v>
                </c:pt>
                <c:pt idx="171">
                  <c:v>-23.821614963999998</c:v>
                </c:pt>
                <c:pt idx="172">
                  <c:v>-23.692023556000002</c:v>
                </c:pt>
                <c:pt idx="173">
                  <c:v>-23.651749255000002</c:v>
                </c:pt>
                <c:pt idx="174">
                  <c:v>-23.792240024999998</c:v>
                </c:pt>
                <c:pt idx="175">
                  <c:v>-23.694730275000001</c:v>
                </c:pt>
                <c:pt idx="176">
                  <c:v>-23.642851799999999</c:v>
                </c:pt>
                <c:pt idx="177">
                  <c:v>-23.544787200000002</c:v>
                </c:pt>
                <c:pt idx="178">
                  <c:v>-23.595771750000001</c:v>
                </c:pt>
                <c:pt idx="179">
                  <c:v>-23.711889525</c:v>
                </c:pt>
                <c:pt idx="180">
                  <c:v>-23.525572950000001</c:v>
                </c:pt>
                <c:pt idx="181">
                  <c:v>-23.624243775</c:v>
                </c:pt>
                <c:pt idx="182">
                  <c:v>-23.759298375</c:v>
                </c:pt>
                <c:pt idx="183">
                  <c:v>-23.798178726000003</c:v>
                </c:pt>
                <c:pt idx="184">
                  <c:v>-23.877825111</c:v>
                </c:pt>
                <c:pt idx="185">
                  <c:v>-23.777552484000001</c:v>
                </c:pt>
                <c:pt idx="186">
                  <c:v>-23.758451493000003</c:v>
                </c:pt>
                <c:pt idx="187">
                  <c:v>-23.634673839000001</c:v>
                </c:pt>
                <c:pt idx="188">
                  <c:v>-23.910208917000002</c:v>
                </c:pt>
                <c:pt idx="189">
                  <c:v>-23.828229201000003</c:v>
                </c:pt>
                <c:pt idx="190">
                  <c:v>-23.814047397</c:v>
                </c:pt>
                <c:pt idx="191">
                  <c:v>-23.682421266000002</c:v>
                </c:pt>
                <c:pt idx="192">
                  <c:v>-23.738872657999998</c:v>
                </c:pt>
                <c:pt idx="193">
                  <c:v>-23.623575475999999</c:v>
                </c:pt>
                <c:pt idx="194">
                  <c:v>-23.729646433999999</c:v>
                </c:pt>
                <c:pt idx="195">
                  <c:v>-23.557287505999998</c:v>
                </c:pt>
                <c:pt idx="196">
                  <c:v>-23.680963814000002</c:v>
                </c:pt>
                <c:pt idx="197">
                  <c:v>-23.645528582000001</c:v>
                </c:pt>
                <c:pt idx="198">
                  <c:v>-23.679065498</c:v>
                </c:pt>
                <c:pt idx="199">
                  <c:v>-23.720440622000002</c:v>
                </c:pt>
                <c:pt idx="200">
                  <c:v>-23.518035230000002</c:v>
                </c:pt>
                <c:pt idx="201">
                  <c:v>-23.491240432000001</c:v>
                </c:pt>
                <c:pt idx="202">
                  <c:v>-23.501687232000005</c:v>
                </c:pt>
                <c:pt idx="203">
                  <c:v>-23.717778016000004</c:v>
                </c:pt>
                <c:pt idx="204">
                  <c:v>-23.643743328000003</c:v>
                </c:pt>
                <c:pt idx="205">
                  <c:v>-23.782334144000004</c:v>
                </c:pt>
                <c:pt idx="206">
                  <c:v>-23.417042672000004</c:v>
                </c:pt>
                <c:pt idx="207">
                  <c:v>-23.614074416000005</c:v>
                </c:pt>
                <c:pt idx="208">
                  <c:v>-23.641083216000002</c:v>
                </c:pt>
                <c:pt idx="209">
                  <c:v>-23.410010192000001</c:v>
                </c:pt>
                <c:pt idx="210">
                  <c:v>-23.728463353000002</c:v>
                </c:pt>
                <c:pt idx="211">
                  <c:v>-23.675528659000001</c:v>
                </c:pt>
                <c:pt idx="212">
                  <c:v>-23.715960624000001</c:v>
                </c:pt>
                <c:pt idx="213">
                  <c:v>-23.564854460999999</c:v>
                </c:pt>
                <c:pt idx="214">
                  <c:v>-23.491156854</c:v>
                </c:pt>
                <c:pt idx="215">
                  <c:v>-23.478071414000002</c:v>
                </c:pt>
                <c:pt idx="216">
                  <c:v>-23.544173332000003</c:v>
                </c:pt>
                <c:pt idx="217">
                  <c:v>-23.579105323</c:v>
                </c:pt>
                <c:pt idx="218">
                  <c:v>-23.658497140999998</c:v>
                </c:pt>
                <c:pt idx="219">
                  <c:v>-23.615227944000001</c:v>
                </c:pt>
                <c:pt idx="220">
                  <c:v>-23.611640658000002</c:v>
                </c:pt>
                <c:pt idx="221">
                  <c:v>-23.540732316</c:v>
                </c:pt>
                <c:pt idx="222">
                  <c:v>-23.319571482000001</c:v>
                </c:pt>
                <c:pt idx="223">
                  <c:v>-23.532048396000004</c:v>
                </c:pt>
                <c:pt idx="224">
                  <c:v>-23.431180530000002</c:v>
                </c:pt>
                <c:pt idx="225">
                  <c:v>-23.514690894000001</c:v>
                </c:pt>
                <c:pt idx="226">
                  <c:v>-23.491730196000002</c:v>
                </c:pt>
                <c:pt idx="227">
                  <c:v>-23.409963859999998</c:v>
                </c:pt>
                <c:pt idx="228">
                  <c:v>-23.362525699999996</c:v>
                </c:pt>
                <c:pt idx="229">
                  <c:v>-23.706164855999997</c:v>
                </c:pt>
                <c:pt idx="230">
                  <c:v>-23.759958907999998</c:v>
                </c:pt>
                <c:pt idx="231">
                  <c:v>-23.634658503999997</c:v>
                </c:pt>
                <c:pt idx="232">
                  <c:v>-23.630520499999996</c:v>
                </c:pt>
                <c:pt idx="233">
                  <c:v>-23.512951899999997</c:v>
                </c:pt>
                <c:pt idx="234">
                  <c:v>-23.535623644000001</c:v>
                </c:pt>
                <c:pt idx="235">
                  <c:v>-23.593073103999998</c:v>
                </c:pt>
                <c:pt idx="236">
                  <c:v>-23.716212480000003</c:v>
                </c:pt>
                <c:pt idx="237">
                  <c:v>-23.660060544000004</c:v>
                </c:pt>
                <c:pt idx="238">
                  <c:v>-23.819304320000004</c:v>
                </c:pt>
                <c:pt idx="239">
                  <c:v>-23.822307584000004</c:v>
                </c:pt>
                <c:pt idx="240">
                  <c:v>-23.828698368000005</c:v>
                </c:pt>
                <c:pt idx="241">
                  <c:v>-23.573906304000005</c:v>
                </c:pt>
                <c:pt idx="242">
                  <c:v>-23.655348352000004</c:v>
                </c:pt>
                <c:pt idx="243">
                  <c:v>-23.626488704000003</c:v>
                </c:pt>
                <c:pt idx="244">
                  <c:v>-23.690497664000002</c:v>
                </c:pt>
                <c:pt idx="245">
                  <c:v>-23.681295744000003</c:v>
                </c:pt>
                <c:pt idx="246">
                  <c:v>-23.737791488000006</c:v>
                </c:pt>
                <c:pt idx="247">
                  <c:v>-23.777845120000006</c:v>
                </c:pt>
                <c:pt idx="248">
                  <c:v>-23.688171904000004</c:v>
                </c:pt>
                <c:pt idx="249">
                  <c:v>-23.698577152000002</c:v>
                </c:pt>
                <c:pt idx="250">
                  <c:v>-23.734009600000004</c:v>
                </c:pt>
                <c:pt idx="251">
                  <c:v>-23.596870656000004</c:v>
                </c:pt>
                <c:pt idx="252">
                  <c:v>-23.662244736000005</c:v>
                </c:pt>
                <c:pt idx="253">
                  <c:v>-23.617266560000004</c:v>
                </c:pt>
                <c:pt idx="254">
                  <c:v>-23.711537184000001</c:v>
                </c:pt>
                <c:pt idx="255">
                  <c:v>-23.396441312000004</c:v>
                </c:pt>
                <c:pt idx="256">
                  <c:v>-23.797985728</c:v>
                </c:pt>
                <c:pt idx="257">
                  <c:v>-23.595725487999999</c:v>
                </c:pt>
                <c:pt idx="258">
                  <c:v>-23.537060336000003</c:v>
                </c:pt>
                <c:pt idx="259">
                  <c:v>-23.812621440000001</c:v>
                </c:pt>
                <c:pt idx="260">
                  <c:v>-23.866404624000001</c:v>
                </c:pt>
                <c:pt idx="261">
                  <c:v>-23.702496880000002</c:v>
                </c:pt>
                <c:pt idx="262">
                  <c:v>-23.902647376000001</c:v>
                </c:pt>
                <c:pt idx="263">
                  <c:v>-23.747323249999997</c:v>
                </c:pt>
                <c:pt idx="264">
                  <c:v>-23.762461065</c:v>
                </c:pt>
                <c:pt idx="265">
                  <c:v>-23.865281684999999</c:v>
                </c:pt>
                <c:pt idx="266">
                  <c:v>-23.677088609999998</c:v>
                </c:pt>
                <c:pt idx="267">
                  <c:v>-23.643156599999998</c:v>
                </c:pt>
                <c:pt idx="268">
                  <c:v>-23.759337070000001</c:v>
                </c:pt>
                <c:pt idx="269">
                  <c:v>-23.78065256</c:v>
                </c:pt>
                <c:pt idx="270">
                  <c:v>-24.072580349999999</c:v>
                </c:pt>
                <c:pt idx="271">
                  <c:v>-23.881896115</c:v>
                </c:pt>
                <c:pt idx="272">
                  <c:v>-23.725976330999998</c:v>
                </c:pt>
                <c:pt idx="273">
                  <c:v>-23.862141147999999</c:v>
                </c:pt>
                <c:pt idx="274">
                  <c:v>-23.720765246999999</c:v>
                </c:pt>
                <c:pt idx="275">
                  <c:v>-24.133430584999999</c:v>
                </c:pt>
                <c:pt idx="276">
                  <c:v>-23.878905487999997</c:v>
                </c:pt>
                <c:pt idx="277">
                  <c:v>-23.636489092000001</c:v>
                </c:pt>
                <c:pt idx="278">
                  <c:v>-23.920462872999998</c:v>
                </c:pt>
                <c:pt idx="279">
                  <c:v>-23.911646445999999</c:v>
                </c:pt>
                <c:pt idx="280">
                  <c:v>-23.897921720000003</c:v>
                </c:pt>
                <c:pt idx="281">
                  <c:v>-24.102575832000003</c:v>
                </c:pt>
                <c:pt idx="282">
                  <c:v>-23.7710325</c:v>
                </c:pt>
                <c:pt idx="283">
                  <c:v>-23.804505968000004</c:v>
                </c:pt>
                <c:pt idx="284">
                  <c:v>-23.758950240000004</c:v>
                </c:pt>
                <c:pt idx="285">
                  <c:v>-23.606305924000004</c:v>
                </c:pt>
                <c:pt idx="286">
                  <c:v>-23.756992608000001</c:v>
                </c:pt>
                <c:pt idx="287">
                  <c:v>-23.605520832</c:v>
                </c:pt>
                <c:pt idx="288">
                  <c:v>-23.792648020000001</c:v>
                </c:pt>
                <c:pt idx="289">
                  <c:v>-23.911061301</c:v>
                </c:pt>
                <c:pt idx="290">
                  <c:v>-23.919442196000002</c:v>
                </c:pt>
                <c:pt idx="291">
                  <c:v>-23.895323285</c:v>
                </c:pt>
                <c:pt idx="292">
                  <c:v>-24.031615708</c:v>
                </c:pt>
                <c:pt idx="293">
                  <c:v>-23.944815732000002</c:v>
                </c:pt>
                <c:pt idx="294">
                  <c:v>-23.717989569</c:v>
                </c:pt>
                <c:pt idx="295">
                  <c:v>-23.804548656999998</c:v>
                </c:pt>
                <c:pt idx="296">
                  <c:v>-23.799289268999999</c:v>
                </c:pt>
                <c:pt idx="297">
                  <c:v>-23.674679914000002</c:v>
                </c:pt>
                <c:pt idx="298">
                  <c:v>-23.869061695999999</c:v>
                </c:pt>
                <c:pt idx="299">
                  <c:v>-23.789744219999999</c:v>
                </c:pt>
                <c:pt idx="300">
                  <c:v>-23.917105019999997</c:v>
                </c:pt>
                <c:pt idx="301">
                  <c:v>-23.719301567999999</c:v>
                </c:pt>
                <c:pt idx="302">
                  <c:v>-23.961418491999996</c:v>
                </c:pt>
                <c:pt idx="303">
                  <c:v>-23.935703739999997</c:v>
                </c:pt>
                <c:pt idx="304">
                  <c:v>-23.624539067999997</c:v>
                </c:pt>
                <c:pt idx="305">
                  <c:v>-23.919955475999995</c:v>
                </c:pt>
                <c:pt idx="306">
                  <c:v>-23.744834992000001</c:v>
                </c:pt>
                <c:pt idx="307">
                  <c:v>-23.571432359999996</c:v>
                </c:pt>
                <c:pt idx="308">
                  <c:v>-23.810568400000001</c:v>
                </c:pt>
                <c:pt idx="309">
                  <c:v>-23.654678535999999</c:v>
                </c:pt>
                <c:pt idx="310">
                  <c:v>-23.982891615999996</c:v>
                </c:pt>
                <c:pt idx="311">
                  <c:v>-23.711716087999996</c:v>
                </c:pt>
                <c:pt idx="312">
                  <c:v>-23.723599751999998</c:v>
                </c:pt>
                <c:pt idx="313">
                  <c:v>-23.578897480000002</c:v>
                </c:pt>
                <c:pt idx="314">
                  <c:v>-23.804909031999998</c:v>
                </c:pt>
                <c:pt idx="315">
                  <c:v>-23.824823477999995</c:v>
                </c:pt>
                <c:pt idx="316">
                  <c:v>-23.739849133999996</c:v>
                </c:pt>
                <c:pt idx="317">
                  <c:v>-24.042283837999996</c:v>
                </c:pt>
                <c:pt idx="318">
                  <c:v>-23.615352072999997</c:v>
                </c:pt>
                <c:pt idx="319">
                  <c:v>-23.989395950999999</c:v>
                </c:pt>
                <c:pt idx="320">
                  <c:v>-23.798856861999997</c:v>
                </c:pt>
                <c:pt idx="321">
                  <c:v>-23.493184588999998</c:v>
                </c:pt>
                <c:pt idx="322">
                  <c:v>-23.887956746</c:v>
                </c:pt>
                <c:pt idx="323">
                  <c:v>-23.986194275000003</c:v>
                </c:pt>
                <c:pt idx="324">
                  <c:v>-23.849683705999997</c:v>
                </c:pt>
                <c:pt idx="325">
                  <c:v>-23.501440927000001</c:v>
                </c:pt>
                <c:pt idx="326">
                  <c:v>-23.629962984999999</c:v>
                </c:pt>
                <c:pt idx="327">
                  <c:v>-23.587810894</c:v>
                </c:pt>
                <c:pt idx="328">
                  <c:v>-23.803236999999999</c:v>
                </c:pt>
                <c:pt idx="329">
                  <c:v>-23.581946079999998</c:v>
                </c:pt>
                <c:pt idx="330">
                  <c:v>-23.635757259999998</c:v>
                </c:pt>
                <c:pt idx="331">
                  <c:v>-23.814372084999999</c:v>
                </c:pt>
                <c:pt idx="332">
                  <c:v>-23.542630769999995</c:v>
                </c:pt>
                <c:pt idx="333">
                  <c:v>-23.645864367999998</c:v>
                </c:pt>
                <c:pt idx="334">
                  <c:v>-23.730347706999996</c:v>
                </c:pt>
                <c:pt idx="335">
                  <c:v>-23.453370554999999</c:v>
                </c:pt>
                <c:pt idx="336">
                  <c:v>-23.968395360999995</c:v>
                </c:pt>
                <c:pt idx="337">
                  <c:v>-23.893629086000001</c:v>
                </c:pt>
                <c:pt idx="338">
                  <c:v>-24.000088095999999</c:v>
                </c:pt>
                <c:pt idx="339">
                  <c:v>-23.64208936</c:v>
                </c:pt>
                <c:pt idx="340">
                  <c:v>-23.773033516000002</c:v>
                </c:pt>
                <c:pt idx="341">
                  <c:v>-23.570275040000002</c:v>
                </c:pt>
                <c:pt idx="342">
                  <c:v>-23.710597780000004</c:v>
                </c:pt>
                <c:pt idx="343">
                  <c:v>-23.754825636</c:v>
                </c:pt>
                <c:pt idx="344">
                  <c:v>-23.887834708</c:v>
                </c:pt>
                <c:pt idx="345">
                  <c:v>-23.447711272999999</c:v>
                </c:pt>
                <c:pt idx="346">
                  <c:v>-23.625805482999997</c:v>
                </c:pt>
                <c:pt idx="347">
                  <c:v>-23.624564620999994</c:v>
                </c:pt>
                <c:pt idx="348">
                  <c:v>-23.481336598999999</c:v>
                </c:pt>
                <c:pt idx="349">
                  <c:v>-23.876378238999997</c:v>
                </c:pt>
                <c:pt idx="350">
                  <c:v>-23.839386311999998</c:v>
                </c:pt>
                <c:pt idx="351">
                  <c:v>-23.925829640999996</c:v>
                </c:pt>
                <c:pt idx="352">
                  <c:v>-23.511185390000001</c:v>
                </c:pt>
                <c:pt idx="353">
                  <c:v>-23.525692880000001</c:v>
                </c:pt>
                <c:pt idx="354">
                  <c:v>-23.728159821999995</c:v>
                </c:pt>
                <c:pt idx="355">
                  <c:v>-23.849570021999995</c:v>
                </c:pt>
                <c:pt idx="356">
                  <c:v>-23.892845555999997</c:v>
                </c:pt>
                <c:pt idx="357">
                  <c:v>-23.918063894999996</c:v>
                </c:pt>
                <c:pt idx="358">
                  <c:v>-23.861711041999996</c:v>
                </c:pt>
                <c:pt idx="359">
                  <c:v>-23.574693212</c:v>
                </c:pt>
                <c:pt idx="360">
                  <c:v>-23.630014676000002</c:v>
                </c:pt>
                <c:pt idx="361">
                  <c:v>-23.680061588000001</c:v>
                </c:pt>
                <c:pt idx="362">
                  <c:v>-23.73378842</c:v>
                </c:pt>
                <c:pt idx="363">
                  <c:v>-23.833095150000002</c:v>
                </c:pt>
                <c:pt idx="364">
                  <c:v>-23.702836204</c:v>
                </c:pt>
                <c:pt idx="365">
                  <c:v>-23.661508658000002</c:v>
                </c:pt>
                <c:pt idx="366">
                  <c:v>-23.563362850999997</c:v>
                </c:pt>
                <c:pt idx="367">
                  <c:v>-23.639622103999997</c:v>
                </c:pt>
                <c:pt idx="368">
                  <c:v>-23.735213683999998</c:v>
                </c:pt>
                <c:pt idx="369">
                  <c:v>-23.520927526999998</c:v>
                </c:pt>
                <c:pt idx="370">
                  <c:v>-24.018344329000001</c:v>
                </c:pt>
                <c:pt idx="371">
                  <c:v>-23.845093045999995</c:v>
                </c:pt>
                <c:pt idx="372">
                  <c:v>-23.736670996999997</c:v>
                </c:pt>
                <c:pt idx="373">
                  <c:v>-23.439912966000001</c:v>
                </c:pt>
                <c:pt idx="374">
                  <c:v>-23.460868919999999</c:v>
                </c:pt>
                <c:pt idx="375">
                  <c:v>-23.569447782000001</c:v>
                </c:pt>
                <c:pt idx="376">
                  <c:v>-23.707535633999999</c:v>
                </c:pt>
                <c:pt idx="377">
                  <c:v>-23.852226185999999</c:v>
                </c:pt>
                <c:pt idx="378">
                  <c:v>-23.592486126000001</c:v>
                </c:pt>
                <c:pt idx="379">
                  <c:v>-23.666446524000001</c:v>
                </c:pt>
                <c:pt idx="380">
                  <c:v>-23.561673150000001</c:v>
                </c:pt>
                <c:pt idx="381">
                  <c:v>-23.559337500000002</c:v>
                </c:pt>
                <c:pt idx="382">
                  <c:v>-23.599581765000003</c:v>
                </c:pt>
                <c:pt idx="383">
                  <c:v>-23.783590365000002</c:v>
                </c:pt>
                <c:pt idx="384">
                  <c:v>-23.657800380000005</c:v>
                </c:pt>
                <c:pt idx="385">
                  <c:v>-23.679897660000002</c:v>
                </c:pt>
                <c:pt idx="386">
                  <c:v>-23.579556105000002</c:v>
                </c:pt>
                <c:pt idx="387">
                  <c:v>-23.496009747000002</c:v>
                </c:pt>
                <c:pt idx="388">
                  <c:v>-23.482579652000002</c:v>
                </c:pt>
                <c:pt idx="389">
                  <c:v>-23.629820473000002</c:v>
                </c:pt>
                <c:pt idx="390">
                  <c:v>-23.774252719000003</c:v>
                </c:pt>
                <c:pt idx="391">
                  <c:v>-23.864494786999998</c:v>
                </c:pt>
                <c:pt idx="392">
                  <c:v>-23.553079991000001</c:v>
                </c:pt>
                <c:pt idx="393">
                  <c:v>-23.595126912000001</c:v>
                </c:pt>
                <c:pt idx="394">
                  <c:v>-23.391827467999999</c:v>
                </c:pt>
                <c:pt idx="395">
                  <c:v>-23.588841673999998</c:v>
                </c:pt>
                <c:pt idx="396">
                  <c:v>-23.542074442999997</c:v>
                </c:pt>
                <c:pt idx="397">
                  <c:v>-23.700121040999999</c:v>
                </c:pt>
                <c:pt idx="398">
                  <c:v>-23.869241680000002</c:v>
                </c:pt>
                <c:pt idx="399">
                  <c:v>-23.733160122000001</c:v>
                </c:pt>
                <c:pt idx="400">
                  <c:v>-23.621890924000002</c:v>
                </c:pt>
                <c:pt idx="401">
                  <c:v>-23.606688268999999</c:v>
                </c:pt>
                <c:pt idx="402">
                  <c:v>-23.628561787999999</c:v>
                </c:pt>
                <c:pt idx="403">
                  <c:v>-23.608474147999999</c:v>
                </c:pt>
                <c:pt idx="404">
                  <c:v>-23.585037507999999</c:v>
                </c:pt>
                <c:pt idx="405">
                  <c:v>-23.811312205999997</c:v>
                </c:pt>
                <c:pt idx="406">
                  <c:v>-23.736910976000001</c:v>
                </c:pt>
                <c:pt idx="407">
                  <c:v>-23.486532905999997</c:v>
                </c:pt>
                <c:pt idx="408">
                  <c:v>-23.620111651999999</c:v>
                </c:pt>
                <c:pt idx="409">
                  <c:v>-23.763731785999997</c:v>
                </c:pt>
                <c:pt idx="410">
                  <c:v>-23.672268278000001</c:v>
                </c:pt>
                <c:pt idx="411">
                  <c:v>-23.473633124000003</c:v>
                </c:pt>
                <c:pt idx="412">
                  <c:v>-23.667866623999998</c:v>
                </c:pt>
                <c:pt idx="413">
                  <c:v>-23.577000892000001</c:v>
                </c:pt>
                <c:pt idx="414">
                  <c:v>-23.682349080000002</c:v>
                </c:pt>
                <c:pt idx="415">
                  <c:v>-23.535564411999999</c:v>
                </c:pt>
                <c:pt idx="416">
                  <c:v>-23.663408140000001</c:v>
                </c:pt>
                <c:pt idx="417">
                  <c:v>-23.673350864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1"/>
          <c:order val="1"/>
          <c:tx>
            <c:strRef>
              <c:f>'CO2-JGC Vert'!$AP$1</c:f>
              <c:strCache>
                <c:ptCount val="1"/>
                <c:pt idx="0">
                  <c:v>Ave(reg)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Vert'!$AP$2:$AP$419</c:f>
              <c:numCache>
                <c:formatCode>0.00000</c:formatCode>
                <c:ptCount val="418"/>
                <c:pt idx="0">
                  <c:v>-23.672047081897137</c:v>
                </c:pt>
                <c:pt idx="1">
                  <c:v>-23.672047081897137</c:v>
                </c:pt>
                <c:pt idx="2">
                  <c:v>-23.672047081897137</c:v>
                </c:pt>
                <c:pt idx="3">
                  <c:v>-23.672047081897137</c:v>
                </c:pt>
                <c:pt idx="4">
                  <c:v>-23.672047081897137</c:v>
                </c:pt>
                <c:pt idx="5">
                  <c:v>-23.672047081897137</c:v>
                </c:pt>
                <c:pt idx="6">
                  <c:v>-23.672047081897137</c:v>
                </c:pt>
                <c:pt idx="7">
                  <c:v>-23.672047081897137</c:v>
                </c:pt>
                <c:pt idx="8">
                  <c:v>-23.672047081897137</c:v>
                </c:pt>
                <c:pt idx="9">
                  <c:v>-23.672047081897137</c:v>
                </c:pt>
                <c:pt idx="10">
                  <c:v>-23.672047081897137</c:v>
                </c:pt>
                <c:pt idx="11">
                  <c:v>-23.672047081897137</c:v>
                </c:pt>
                <c:pt idx="12">
                  <c:v>-23.672047081897137</c:v>
                </c:pt>
                <c:pt idx="13">
                  <c:v>-23.672047081897137</c:v>
                </c:pt>
                <c:pt idx="14">
                  <c:v>-23.672047081897137</c:v>
                </c:pt>
                <c:pt idx="15">
                  <c:v>-23.672047081897137</c:v>
                </c:pt>
                <c:pt idx="16">
                  <c:v>-23.672047081897137</c:v>
                </c:pt>
                <c:pt idx="17">
                  <c:v>-23.672047081897137</c:v>
                </c:pt>
                <c:pt idx="18">
                  <c:v>-23.672047081897137</c:v>
                </c:pt>
                <c:pt idx="19">
                  <c:v>-23.672047081897137</c:v>
                </c:pt>
                <c:pt idx="20">
                  <c:v>-23.672047081897137</c:v>
                </c:pt>
                <c:pt idx="21">
                  <c:v>-23.672047081897137</c:v>
                </c:pt>
                <c:pt idx="22">
                  <c:v>-23.672047081897137</c:v>
                </c:pt>
                <c:pt idx="23">
                  <c:v>-23.672047081897137</c:v>
                </c:pt>
                <c:pt idx="24">
                  <c:v>-23.672047081897137</c:v>
                </c:pt>
                <c:pt idx="25">
                  <c:v>-23.672047081897137</c:v>
                </c:pt>
                <c:pt idx="26">
                  <c:v>-23.672047081897137</c:v>
                </c:pt>
                <c:pt idx="27">
                  <c:v>-23.672047081897137</c:v>
                </c:pt>
                <c:pt idx="28">
                  <c:v>-23.672047081897137</c:v>
                </c:pt>
                <c:pt idx="29">
                  <c:v>-23.672047081897137</c:v>
                </c:pt>
                <c:pt idx="30">
                  <c:v>-23.672047081897137</c:v>
                </c:pt>
                <c:pt idx="31">
                  <c:v>-23.672047081897137</c:v>
                </c:pt>
                <c:pt idx="32">
                  <c:v>-23.672047081897137</c:v>
                </c:pt>
                <c:pt idx="33">
                  <c:v>-23.672047081897137</c:v>
                </c:pt>
                <c:pt idx="34">
                  <c:v>-23.672047081897137</c:v>
                </c:pt>
                <c:pt idx="35">
                  <c:v>-23.672047081897137</c:v>
                </c:pt>
                <c:pt idx="36">
                  <c:v>-23.672047081897137</c:v>
                </c:pt>
                <c:pt idx="37">
                  <c:v>-23.672047081897137</c:v>
                </c:pt>
                <c:pt idx="38">
                  <c:v>-23.672047081897137</c:v>
                </c:pt>
                <c:pt idx="39">
                  <c:v>-23.672047081897137</c:v>
                </c:pt>
                <c:pt idx="40">
                  <c:v>-23.672047081897137</c:v>
                </c:pt>
                <c:pt idx="41">
                  <c:v>-23.672047081897137</c:v>
                </c:pt>
                <c:pt idx="42">
                  <c:v>-23.672047081897137</c:v>
                </c:pt>
                <c:pt idx="43">
                  <c:v>-23.672047081897137</c:v>
                </c:pt>
                <c:pt idx="44">
                  <c:v>-23.672047081897137</c:v>
                </c:pt>
                <c:pt idx="45">
                  <c:v>-23.672047081897137</c:v>
                </c:pt>
                <c:pt idx="46">
                  <c:v>-23.672047081897137</c:v>
                </c:pt>
                <c:pt idx="47">
                  <c:v>-23.672047081897137</c:v>
                </c:pt>
                <c:pt idx="48">
                  <c:v>-23.672047081897137</c:v>
                </c:pt>
                <c:pt idx="49">
                  <c:v>-23.672047081897137</c:v>
                </c:pt>
                <c:pt idx="50">
                  <c:v>-23.672047081897137</c:v>
                </c:pt>
                <c:pt idx="51">
                  <c:v>-23.672047081897137</c:v>
                </c:pt>
                <c:pt idx="52">
                  <c:v>-23.672047081897137</c:v>
                </c:pt>
                <c:pt idx="53">
                  <c:v>-23.672047081897137</c:v>
                </c:pt>
                <c:pt idx="54">
                  <c:v>-23.672047081897137</c:v>
                </c:pt>
                <c:pt idx="55">
                  <c:v>-23.672047081897137</c:v>
                </c:pt>
                <c:pt idx="56">
                  <c:v>-23.672047081897137</c:v>
                </c:pt>
                <c:pt idx="57">
                  <c:v>-23.672047081897137</c:v>
                </c:pt>
                <c:pt idx="58">
                  <c:v>-23.672047081897137</c:v>
                </c:pt>
                <c:pt idx="59">
                  <c:v>-23.672047081897137</c:v>
                </c:pt>
                <c:pt idx="60">
                  <c:v>-23.672047081897137</c:v>
                </c:pt>
                <c:pt idx="61">
                  <c:v>-23.672047081897137</c:v>
                </c:pt>
                <c:pt idx="62">
                  <c:v>-23.672047081897137</c:v>
                </c:pt>
                <c:pt idx="63">
                  <c:v>-23.672047081897137</c:v>
                </c:pt>
                <c:pt idx="64">
                  <c:v>-23.672047081897137</c:v>
                </c:pt>
                <c:pt idx="65">
                  <c:v>-23.672047081897137</c:v>
                </c:pt>
                <c:pt idx="66">
                  <c:v>-23.672047081897137</c:v>
                </c:pt>
                <c:pt idx="67">
                  <c:v>-23.672047081897137</c:v>
                </c:pt>
                <c:pt idx="68">
                  <c:v>-23.672047081897137</c:v>
                </c:pt>
                <c:pt idx="69">
                  <c:v>-23.672047081897137</c:v>
                </c:pt>
                <c:pt idx="70">
                  <c:v>-23.672047081897137</c:v>
                </c:pt>
                <c:pt idx="71">
                  <c:v>-23.672047081897137</c:v>
                </c:pt>
                <c:pt idx="72">
                  <c:v>-23.672047081897137</c:v>
                </c:pt>
                <c:pt idx="73">
                  <c:v>-23.672047081897137</c:v>
                </c:pt>
                <c:pt idx="74">
                  <c:v>-23.672047081897137</c:v>
                </c:pt>
                <c:pt idx="75">
                  <c:v>-23.672047081897137</c:v>
                </c:pt>
                <c:pt idx="76">
                  <c:v>-23.672047081897137</c:v>
                </c:pt>
                <c:pt idx="77">
                  <c:v>-23.672047081897137</c:v>
                </c:pt>
                <c:pt idx="78">
                  <c:v>-23.672047081897137</c:v>
                </c:pt>
                <c:pt idx="79">
                  <c:v>-23.672047081897137</c:v>
                </c:pt>
                <c:pt idx="80">
                  <c:v>-23.672047081897137</c:v>
                </c:pt>
                <c:pt idx="81">
                  <c:v>-23.672047081897137</c:v>
                </c:pt>
                <c:pt idx="82">
                  <c:v>-23.672047081897137</c:v>
                </c:pt>
                <c:pt idx="83">
                  <c:v>-23.672047081897137</c:v>
                </c:pt>
                <c:pt idx="84">
                  <c:v>-23.672047081897137</c:v>
                </c:pt>
                <c:pt idx="85">
                  <c:v>-23.672047081897137</c:v>
                </c:pt>
                <c:pt idx="86">
                  <c:v>-23.672047081897137</c:v>
                </c:pt>
                <c:pt idx="87">
                  <c:v>-23.672047081897137</c:v>
                </c:pt>
                <c:pt idx="88">
                  <c:v>-23.672047081897137</c:v>
                </c:pt>
                <c:pt idx="89">
                  <c:v>-23.672047081897137</c:v>
                </c:pt>
                <c:pt idx="90">
                  <c:v>-23.672047081897137</c:v>
                </c:pt>
                <c:pt idx="91">
                  <c:v>-23.672047081897137</c:v>
                </c:pt>
                <c:pt idx="92">
                  <c:v>-23.672047081897137</c:v>
                </c:pt>
                <c:pt idx="93">
                  <c:v>-23.672047081897137</c:v>
                </c:pt>
                <c:pt idx="94">
                  <c:v>-23.672047081897137</c:v>
                </c:pt>
                <c:pt idx="95">
                  <c:v>-23.672047081897137</c:v>
                </c:pt>
                <c:pt idx="96">
                  <c:v>-23.672047081897137</c:v>
                </c:pt>
                <c:pt idx="97">
                  <c:v>-23.672047081897137</c:v>
                </c:pt>
                <c:pt idx="98">
                  <c:v>-23.672047081897137</c:v>
                </c:pt>
                <c:pt idx="99">
                  <c:v>-23.672047081897137</c:v>
                </c:pt>
                <c:pt idx="100">
                  <c:v>-23.672047081897137</c:v>
                </c:pt>
                <c:pt idx="101">
                  <c:v>-23.672047081897137</c:v>
                </c:pt>
                <c:pt idx="102">
                  <c:v>-23.672047081897137</c:v>
                </c:pt>
                <c:pt idx="103">
                  <c:v>-23.672047081897137</c:v>
                </c:pt>
                <c:pt idx="104">
                  <c:v>-23.672047081897137</c:v>
                </c:pt>
                <c:pt idx="105">
                  <c:v>-23.672047081897137</c:v>
                </c:pt>
                <c:pt idx="106">
                  <c:v>-23.672047081897137</c:v>
                </c:pt>
                <c:pt idx="107">
                  <c:v>-23.672047081897137</c:v>
                </c:pt>
                <c:pt idx="108">
                  <c:v>-23.672047081897137</c:v>
                </c:pt>
                <c:pt idx="109">
                  <c:v>-23.672047081897137</c:v>
                </c:pt>
                <c:pt idx="110">
                  <c:v>-23.672047081897137</c:v>
                </c:pt>
                <c:pt idx="111">
                  <c:v>-23.672047081897137</c:v>
                </c:pt>
                <c:pt idx="112">
                  <c:v>-23.672047081897137</c:v>
                </c:pt>
                <c:pt idx="113">
                  <c:v>-23.672047081897137</c:v>
                </c:pt>
                <c:pt idx="114">
                  <c:v>-23.672047081897137</c:v>
                </c:pt>
                <c:pt idx="115">
                  <c:v>-23.672047081897137</c:v>
                </c:pt>
                <c:pt idx="116">
                  <c:v>-23.672047081897137</c:v>
                </c:pt>
                <c:pt idx="117">
                  <c:v>-23.672047081897137</c:v>
                </c:pt>
                <c:pt idx="118">
                  <c:v>-23.672047081897137</c:v>
                </c:pt>
                <c:pt idx="119">
                  <c:v>-23.672047081897137</c:v>
                </c:pt>
                <c:pt idx="120">
                  <c:v>-23.672047081897137</c:v>
                </c:pt>
                <c:pt idx="121">
                  <c:v>-23.672047081897137</c:v>
                </c:pt>
                <c:pt idx="122">
                  <c:v>-23.672047081897137</c:v>
                </c:pt>
                <c:pt idx="123">
                  <c:v>-23.672047081897137</c:v>
                </c:pt>
                <c:pt idx="124">
                  <c:v>-23.672047081897137</c:v>
                </c:pt>
                <c:pt idx="125">
                  <c:v>-23.672047081897137</c:v>
                </c:pt>
                <c:pt idx="126">
                  <c:v>-23.672047081897137</c:v>
                </c:pt>
                <c:pt idx="127">
                  <c:v>-23.672047081897137</c:v>
                </c:pt>
                <c:pt idx="128">
                  <c:v>-23.672047081897137</c:v>
                </c:pt>
                <c:pt idx="129">
                  <c:v>-23.672047081897137</c:v>
                </c:pt>
                <c:pt idx="130">
                  <c:v>-23.672047081897137</c:v>
                </c:pt>
                <c:pt idx="131">
                  <c:v>-23.672047081897137</c:v>
                </c:pt>
                <c:pt idx="132">
                  <c:v>-23.672047081897137</c:v>
                </c:pt>
                <c:pt idx="133">
                  <c:v>-23.672047081897137</c:v>
                </c:pt>
                <c:pt idx="134">
                  <c:v>-23.672047081897137</c:v>
                </c:pt>
                <c:pt idx="135">
                  <c:v>-23.672047081897137</c:v>
                </c:pt>
                <c:pt idx="136">
                  <c:v>-23.672047081897137</c:v>
                </c:pt>
                <c:pt idx="137">
                  <c:v>-23.672047081897137</c:v>
                </c:pt>
                <c:pt idx="138">
                  <c:v>-23.672047081897137</c:v>
                </c:pt>
                <c:pt idx="139">
                  <c:v>-23.672047081897137</c:v>
                </c:pt>
                <c:pt idx="140">
                  <c:v>-23.672047081897137</c:v>
                </c:pt>
                <c:pt idx="141">
                  <c:v>-23.672047081897137</c:v>
                </c:pt>
                <c:pt idx="142">
                  <c:v>-23.672047081897137</c:v>
                </c:pt>
                <c:pt idx="143">
                  <c:v>-23.672047081897137</c:v>
                </c:pt>
                <c:pt idx="144">
                  <c:v>-23.672047081897137</c:v>
                </c:pt>
                <c:pt idx="145">
                  <c:v>-23.672047081897137</c:v>
                </c:pt>
                <c:pt idx="146">
                  <c:v>-23.672047081897137</c:v>
                </c:pt>
                <c:pt idx="147">
                  <c:v>-23.672047081897137</c:v>
                </c:pt>
                <c:pt idx="148">
                  <c:v>-23.672047081897137</c:v>
                </c:pt>
                <c:pt idx="149">
                  <c:v>-23.672047081897137</c:v>
                </c:pt>
                <c:pt idx="150">
                  <c:v>-23.672047081897137</c:v>
                </c:pt>
                <c:pt idx="151">
                  <c:v>-23.672047081897137</c:v>
                </c:pt>
                <c:pt idx="152">
                  <c:v>-23.672047081897137</c:v>
                </c:pt>
                <c:pt idx="153">
                  <c:v>-23.672047081897137</c:v>
                </c:pt>
                <c:pt idx="154">
                  <c:v>-23.672047081897137</c:v>
                </c:pt>
                <c:pt idx="155">
                  <c:v>-23.672047081897137</c:v>
                </c:pt>
                <c:pt idx="156">
                  <c:v>-23.672047081897137</c:v>
                </c:pt>
                <c:pt idx="157">
                  <c:v>-23.672047081897137</c:v>
                </c:pt>
                <c:pt idx="158">
                  <c:v>-23.672047081897137</c:v>
                </c:pt>
                <c:pt idx="159">
                  <c:v>-23.672047081897137</c:v>
                </c:pt>
                <c:pt idx="160">
                  <c:v>-23.672047081897137</c:v>
                </c:pt>
                <c:pt idx="161">
                  <c:v>-23.672047081897137</c:v>
                </c:pt>
                <c:pt idx="162">
                  <c:v>-23.672047081897137</c:v>
                </c:pt>
                <c:pt idx="163">
                  <c:v>-23.672047081897137</c:v>
                </c:pt>
                <c:pt idx="164">
                  <c:v>-23.672047081897137</c:v>
                </c:pt>
                <c:pt idx="165">
                  <c:v>-23.672047081897137</c:v>
                </c:pt>
                <c:pt idx="166">
                  <c:v>-23.672047081897137</c:v>
                </c:pt>
                <c:pt idx="167">
                  <c:v>-23.672047081897137</c:v>
                </c:pt>
                <c:pt idx="168">
                  <c:v>-23.672047081897137</c:v>
                </c:pt>
                <c:pt idx="169">
                  <c:v>-23.672047081897137</c:v>
                </c:pt>
                <c:pt idx="170">
                  <c:v>-23.672047081897137</c:v>
                </c:pt>
                <c:pt idx="171">
                  <c:v>-23.672047081897137</c:v>
                </c:pt>
                <c:pt idx="172">
                  <c:v>-23.672047081897137</c:v>
                </c:pt>
                <c:pt idx="173">
                  <c:v>-23.672047081897137</c:v>
                </c:pt>
                <c:pt idx="174">
                  <c:v>-23.672047081897137</c:v>
                </c:pt>
                <c:pt idx="175">
                  <c:v>-23.672047081897137</c:v>
                </c:pt>
                <c:pt idx="176">
                  <c:v>-23.672047081897137</c:v>
                </c:pt>
                <c:pt idx="177">
                  <c:v>-23.672047081897137</c:v>
                </c:pt>
                <c:pt idx="178">
                  <c:v>-23.672047081897137</c:v>
                </c:pt>
                <c:pt idx="179">
                  <c:v>-23.672047081897137</c:v>
                </c:pt>
                <c:pt idx="180">
                  <c:v>-23.672047081897137</c:v>
                </c:pt>
                <c:pt idx="181">
                  <c:v>-23.672047081897137</c:v>
                </c:pt>
                <c:pt idx="182">
                  <c:v>-23.672047081897137</c:v>
                </c:pt>
                <c:pt idx="183">
                  <c:v>-23.672047081897137</c:v>
                </c:pt>
                <c:pt idx="184">
                  <c:v>-23.672047081897137</c:v>
                </c:pt>
                <c:pt idx="185">
                  <c:v>-23.672047081897137</c:v>
                </c:pt>
                <c:pt idx="186">
                  <c:v>-23.672047081897137</c:v>
                </c:pt>
                <c:pt idx="187">
                  <c:v>-23.672047081897137</c:v>
                </c:pt>
                <c:pt idx="188">
                  <c:v>-23.672047081897137</c:v>
                </c:pt>
                <c:pt idx="189">
                  <c:v>-23.672047081897137</c:v>
                </c:pt>
                <c:pt idx="190">
                  <c:v>-23.672047081897137</c:v>
                </c:pt>
                <c:pt idx="191">
                  <c:v>-23.672047081897137</c:v>
                </c:pt>
                <c:pt idx="192">
                  <c:v>-23.672047081897137</c:v>
                </c:pt>
                <c:pt idx="193">
                  <c:v>-23.672047081897137</c:v>
                </c:pt>
                <c:pt idx="194">
                  <c:v>-23.672047081897137</c:v>
                </c:pt>
                <c:pt idx="195">
                  <c:v>-23.672047081897137</c:v>
                </c:pt>
                <c:pt idx="196">
                  <c:v>-23.672047081897137</c:v>
                </c:pt>
                <c:pt idx="197">
                  <c:v>-23.672047081897137</c:v>
                </c:pt>
                <c:pt idx="198">
                  <c:v>-23.672047081897137</c:v>
                </c:pt>
                <c:pt idx="199">
                  <c:v>-23.672047081897137</c:v>
                </c:pt>
                <c:pt idx="200">
                  <c:v>-23.672047081897137</c:v>
                </c:pt>
                <c:pt idx="201">
                  <c:v>-23.672047081897137</c:v>
                </c:pt>
                <c:pt idx="202">
                  <c:v>-23.672047081897137</c:v>
                </c:pt>
                <c:pt idx="203">
                  <c:v>-23.672047081897137</c:v>
                </c:pt>
                <c:pt idx="204">
                  <c:v>-23.672047081897137</c:v>
                </c:pt>
                <c:pt idx="205">
                  <c:v>-23.672047081897137</c:v>
                </c:pt>
                <c:pt idx="206">
                  <c:v>-23.672047081897137</c:v>
                </c:pt>
                <c:pt idx="207">
                  <c:v>-23.672047081897137</c:v>
                </c:pt>
                <c:pt idx="208">
                  <c:v>-23.672047081897137</c:v>
                </c:pt>
                <c:pt idx="209">
                  <c:v>-23.672047081897137</c:v>
                </c:pt>
                <c:pt idx="210">
                  <c:v>-23.672047081897137</c:v>
                </c:pt>
                <c:pt idx="211">
                  <c:v>-23.672047081897137</c:v>
                </c:pt>
                <c:pt idx="212">
                  <c:v>-23.672047081897137</c:v>
                </c:pt>
                <c:pt idx="213">
                  <c:v>-23.672047081897137</c:v>
                </c:pt>
                <c:pt idx="214">
                  <c:v>-23.672047081897137</c:v>
                </c:pt>
                <c:pt idx="215">
                  <c:v>-23.672047081897137</c:v>
                </c:pt>
                <c:pt idx="216">
                  <c:v>-23.672047081897137</c:v>
                </c:pt>
                <c:pt idx="217">
                  <c:v>-23.672047081897137</c:v>
                </c:pt>
                <c:pt idx="218">
                  <c:v>-23.672047081897137</c:v>
                </c:pt>
                <c:pt idx="219">
                  <c:v>-23.672047081897137</c:v>
                </c:pt>
                <c:pt idx="220">
                  <c:v>-23.672047081897137</c:v>
                </c:pt>
                <c:pt idx="221">
                  <c:v>-23.672047081897137</c:v>
                </c:pt>
                <c:pt idx="222">
                  <c:v>-23.672047081897137</c:v>
                </c:pt>
                <c:pt idx="223">
                  <c:v>-23.672047081897137</c:v>
                </c:pt>
                <c:pt idx="224">
                  <c:v>-23.672047081897137</c:v>
                </c:pt>
                <c:pt idx="225">
                  <c:v>-23.672047081897137</c:v>
                </c:pt>
                <c:pt idx="226">
                  <c:v>-23.672047081897137</c:v>
                </c:pt>
                <c:pt idx="227">
                  <c:v>-23.672047081897137</c:v>
                </c:pt>
                <c:pt idx="228">
                  <c:v>-23.672047081897137</c:v>
                </c:pt>
                <c:pt idx="229">
                  <c:v>-23.672047081897137</c:v>
                </c:pt>
                <c:pt idx="230">
                  <c:v>-23.672047081897137</c:v>
                </c:pt>
                <c:pt idx="231">
                  <c:v>-23.672047081897137</c:v>
                </c:pt>
                <c:pt idx="232">
                  <c:v>-23.672047081897137</c:v>
                </c:pt>
                <c:pt idx="233">
                  <c:v>-23.672047081897137</c:v>
                </c:pt>
                <c:pt idx="234">
                  <c:v>-23.672047081897137</c:v>
                </c:pt>
                <c:pt idx="235">
                  <c:v>-23.672047081897137</c:v>
                </c:pt>
                <c:pt idx="236">
                  <c:v>-23.672047081897137</c:v>
                </c:pt>
                <c:pt idx="237">
                  <c:v>-23.672047081897137</c:v>
                </c:pt>
                <c:pt idx="238">
                  <c:v>-23.672047081897137</c:v>
                </c:pt>
                <c:pt idx="239">
                  <c:v>-23.672047081897137</c:v>
                </c:pt>
                <c:pt idx="240">
                  <c:v>-23.672047081897137</c:v>
                </c:pt>
                <c:pt idx="241">
                  <c:v>-23.672047081897137</c:v>
                </c:pt>
                <c:pt idx="242">
                  <c:v>-23.672047081897137</c:v>
                </c:pt>
                <c:pt idx="243">
                  <c:v>-23.672047081897137</c:v>
                </c:pt>
                <c:pt idx="244">
                  <c:v>-23.672047081897137</c:v>
                </c:pt>
                <c:pt idx="245">
                  <c:v>-23.672047081897137</c:v>
                </c:pt>
                <c:pt idx="246">
                  <c:v>-23.672047081897137</c:v>
                </c:pt>
                <c:pt idx="247">
                  <c:v>-23.672047081897137</c:v>
                </c:pt>
                <c:pt idx="248">
                  <c:v>-23.672047081897137</c:v>
                </c:pt>
                <c:pt idx="249">
                  <c:v>-23.672047081897137</c:v>
                </c:pt>
                <c:pt idx="250">
                  <c:v>-23.672047081897137</c:v>
                </c:pt>
                <c:pt idx="251">
                  <c:v>-23.672047081897137</c:v>
                </c:pt>
                <c:pt idx="252">
                  <c:v>-23.672047081897137</c:v>
                </c:pt>
                <c:pt idx="253">
                  <c:v>-23.672047081897137</c:v>
                </c:pt>
                <c:pt idx="254">
                  <c:v>-23.672047081897137</c:v>
                </c:pt>
                <c:pt idx="255">
                  <c:v>-23.672047081897137</c:v>
                </c:pt>
                <c:pt idx="256">
                  <c:v>-23.672047081897137</c:v>
                </c:pt>
                <c:pt idx="257">
                  <c:v>-23.672047081897137</c:v>
                </c:pt>
                <c:pt idx="258">
                  <c:v>-23.672047081897137</c:v>
                </c:pt>
                <c:pt idx="259">
                  <c:v>-23.672047081897137</c:v>
                </c:pt>
                <c:pt idx="260">
                  <c:v>-23.672047081897137</c:v>
                </c:pt>
                <c:pt idx="261">
                  <c:v>-23.672047081897137</c:v>
                </c:pt>
                <c:pt idx="262">
                  <c:v>-23.672047081897137</c:v>
                </c:pt>
                <c:pt idx="263">
                  <c:v>-23.672047081897137</c:v>
                </c:pt>
                <c:pt idx="264">
                  <c:v>-23.672047081897137</c:v>
                </c:pt>
                <c:pt idx="265">
                  <c:v>-23.672047081897137</c:v>
                </c:pt>
                <c:pt idx="266">
                  <c:v>-23.672047081897137</c:v>
                </c:pt>
                <c:pt idx="267">
                  <c:v>-23.672047081897137</c:v>
                </c:pt>
                <c:pt idx="268">
                  <c:v>-23.672047081897137</c:v>
                </c:pt>
                <c:pt idx="269">
                  <c:v>-23.672047081897137</c:v>
                </c:pt>
                <c:pt idx="270">
                  <c:v>-23.672047081897137</c:v>
                </c:pt>
                <c:pt idx="271">
                  <c:v>-23.672047081897137</c:v>
                </c:pt>
                <c:pt idx="272">
                  <c:v>-23.672047081897137</c:v>
                </c:pt>
                <c:pt idx="273">
                  <c:v>-23.672047081897137</c:v>
                </c:pt>
                <c:pt idx="274">
                  <c:v>-23.672047081897137</c:v>
                </c:pt>
                <c:pt idx="275">
                  <c:v>-23.672047081897137</c:v>
                </c:pt>
                <c:pt idx="276">
                  <c:v>-23.672047081897137</c:v>
                </c:pt>
                <c:pt idx="277">
                  <c:v>-23.672047081897137</c:v>
                </c:pt>
                <c:pt idx="278">
                  <c:v>-23.672047081897137</c:v>
                </c:pt>
                <c:pt idx="279">
                  <c:v>-23.672047081897137</c:v>
                </c:pt>
                <c:pt idx="280">
                  <c:v>-23.672047081897137</c:v>
                </c:pt>
                <c:pt idx="281">
                  <c:v>-23.672047081897137</c:v>
                </c:pt>
                <c:pt idx="282">
                  <c:v>-23.672047081897137</c:v>
                </c:pt>
                <c:pt idx="283">
                  <c:v>-23.672047081897137</c:v>
                </c:pt>
                <c:pt idx="284">
                  <c:v>-23.672047081897137</c:v>
                </c:pt>
                <c:pt idx="285">
                  <c:v>-23.672047081897137</c:v>
                </c:pt>
                <c:pt idx="286">
                  <c:v>-23.672047081897137</c:v>
                </c:pt>
                <c:pt idx="287">
                  <c:v>-23.672047081897137</c:v>
                </c:pt>
                <c:pt idx="288">
                  <c:v>-23.672047081897137</c:v>
                </c:pt>
                <c:pt idx="289">
                  <c:v>-23.672047081897137</c:v>
                </c:pt>
                <c:pt idx="290">
                  <c:v>-23.672047081897137</c:v>
                </c:pt>
                <c:pt idx="291">
                  <c:v>-23.672047081897137</c:v>
                </c:pt>
                <c:pt idx="292">
                  <c:v>-23.672047081897137</c:v>
                </c:pt>
                <c:pt idx="293">
                  <c:v>-23.672047081897137</c:v>
                </c:pt>
                <c:pt idx="294">
                  <c:v>-23.672047081897137</c:v>
                </c:pt>
                <c:pt idx="295">
                  <c:v>-23.672047081897137</c:v>
                </c:pt>
                <c:pt idx="296">
                  <c:v>-23.672047081897137</c:v>
                </c:pt>
                <c:pt idx="297">
                  <c:v>-23.672047081897137</c:v>
                </c:pt>
                <c:pt idx="298">
                  <c:v>-23.672047081897137</c:v>
                </c:pt>
                <c:pt idx="299">
                  <c:v>-23.672047081897137</c:v>
                </c:pt>
                <c:pt idx="300">
                  <c:v>-23.672047081897137</c:v>
                </c:pt>
                <c:pt idx="301">
                  <c:v>-23.672047081897137</c:v>
                </c:pt>
                <c:pt idx="302">
                  <c:v>-23.672047081897137</c:v>
                </c:pt>
                <c:pt idx="303">
                  <c:v>-23.672047081897137</c:v>
                </c:pt>
                <c:pt idx="304">
                  <c:v>-23.672047081897137</c:v>
                </c:pt>
                <c:pt idx="305">
                  <c:v>-23.672047081897137</c:v>
                </c:pt>
                <c:pt idx="306">
                  <c:v>-23.672047081897137</c:v>
                </c:pt>
                <c:pt idx="307">
                  <c:v>-23.672047081897137</c:v>
                </c:pt>
                <c:pt idx="308">
                  <c:v>-23.672047081897137</c:v>
                </c:pt>
                <c:pt idx="309">
                  <c:v>-23.672047081897137</c:v>
                </c:pt>
                <c:pt idx="310">
                  <c:v>-23.672047081897137</c:v>
                </c:pt>
                <c:pt idx="311">
                  <c:v>-23.672047081897137</c:v>
                </c:pt>
                <c:pt idx="312">
                  <c:v>-23.672047081897137</c:v>
                </c:pt>
                <c:pt idx="313">
                  <c:v>-23.672047081897137</c:v>
                </c:pt>
                <c:pt idx="314">
                  <c:v>-23.672047081897137</c:v>
                </c:pt>
                <c:pt idx="315">
                  <c:v>-23.672047081897137</c:v>
                </c:pt>
                <c:pt idx="316">
                  <c:v>-23.672047081897137</c:v>
                </c:pt>
                <c:pt idx="317">
                  <c:v>-23.672047081897137</c:v>
                </c:pt>
                <c:pt idx="318">
                  <c:v>-23.672047081897137</c:v>
                </c:pt>
                <c:pt idx="319">
                  <c:v>-23.672047081897137</c:v>
                </c:pt>
                <c:pt idx="320">
                  <c:v>-23.672047081897137</c:v>
                </c:pt>
                <c:pt idx="321">
                  <c:v>-23.672047081897137</c:v>
                </c:pt>
                <c:pt idx="322">
                  <c:v>-23.672047081897137</c:v>
                </c:pt>
                <c:pt idx="323">
                  <c:v>-23.672047081897137</c:v>
                </c:pt>
                <c:pt idx="324">
                  <c:v>-23.672047081897137</c:v>
                </c:pt>
                <c:pt idx="325">
                  <c:v>-23.672047081897137</c:v>
                </c:pt>
                <c:pt idx="326">
                  <c:v>-23.672047081897137</c:v>
                </c:pt>
                <c:pt idx="327">
                  <c:v>-23.672047081897137</c:v>
                </c:pt>
                <c:pt idx="328">
                  <c:v>-23.672047081897137</c:v>
                </c:pt>
                <c:pt idx="329">
                  <c:v>-23.672047081897137</c:v>
                </c:pt>
                <c:pt idx="330">
                  <c:v>-23.672047081897137</c:v>
                </c:pt>
                <c:pt idx="331">
                  <c:v>-23.672047081897137</c:v>
                </c:pt>
                <c:pt idx="332">
                  <c:v>-23.672047081897137</c:v>
                </c:pt>
                <c:pt idx="333">
                  <c:v>-23.672047081897137</c:v>
                </c:pt>
                <c:pt idx="334">
                  <c:v>-23.672047081897137</c:v>
                </c:pt>
                <c:pt idx="335">
                  <c:v>-23.672047081897137</c:v>
                </c:pt>
                <c:pt idx="336">
                  <c:v>-23.672047081897137</c:v>
                </c:pt>
                <c:pt idx="337">
                  <c:v>-23.672047081897137</c:v>
                </c:pt>
                <c:pt idx="338">
                  <c:v>-23.672047081897137</c:v>
                </c:pt>
                <c:pt idx="339">
                  <c:v>-23.672047081897137</c:v>
                </c:pt>
                <c:pt idx="340">
                  <c:v>-23.672047081897137</c:v>
                </c:pt>
                <c:pt idx="341">
                  <c:v>-23.672047081897137</c:v>
                </c:pt>
                <c:pt idx="342">
                  <c:v>-23.672047081897137</c:v>
                </c:pt>
                <c:pt idx="343">
                  <c:v>-23.672047081897137</c:v>
                </c:pt>
                <c:pt idx="344">
                  <c:v>-23.672047081897137</c:v>
                </c:pt>
                <c:pt idx="345">
                  <c:v>-23.672047081897137</c:v>
                </c:pt>
                <c:pt idx="346">
                  <c:v>-23.672047081897137</c:v>
                </c:pt>
                <c:pt idx="347">
                  <c:v>-23.672047081897137</c:v>
                </c:pt>
                <c:pt idx="348">
                  <c:v>-23.672047081897137</c:v>
                </c:pt>
                <c:pt idx="349">
                  <c:v>-23.672047081897137</c:v>
                </c:pt>
                <c:pt idx="350">
                  <c:v>-23.672047081897137</c:v>
                </c:pt>
                <c:pt idx="351">
                  <c:v>-23.672047081897137</c:v>
                </c:pt>
                <c:pt idx="352">
                  <c:v>-23.672047081897137</c:v>
                </c:pt>
                <c:pt idx="353">
                  <c:v>-23.672047081897137</c:v>
                </c:pt>
                <c:pt idx="354">
                  <c:v>-23.672047081897137</c:v>
                </c:pt>
                <c:pt idx="355">
                  <c:v>-23.672047081897137</c:v>
                </c:pt>
                <c:pt idx="356">
                  <c:v>-23.672047081897137</c:v>
                </c:pt>
                <c:pt idx="357">
                  <c:v>-23.672047081897137</c:v>
                </c:pt>
                <c:pt idx="358">
                  <c:v>-23.672047081897137</c:v>
                </c:pt>
                <c:pt idx="359">
                  <c:v>-23.672047081897137</c:v>
                </c:pt>
                <c:pt idx="360">
                  <c:v>-23.672047081897137</c:v>
                </c:pt>
                <c:pt idx="361">
                  <c:v>-23.672047081897137</c:v>
                </c:pt>
                <c:pt idx="362">
                  <c:v>-23.672047081897137</c:v>
                </c:pt>
                <c:pt idx="363">
                  <c:v>-23.672047081897137</c:v>
                </c:pt>
                <c:pt idx="364">
                  <c:v>-23.672047081897137</c:v>
                </c:pt>
                <c:pt idx="365">
                  <c:v>-23.672047081897137</c:v>
                </c:pt>
                <c:pt idx="366">
                  <c:v>-23.672047081897137</c:v>
                </c:pt>
                <c:pt idx="367">
                  <c:v>-23.672047081897137</c:v>
                </c:pt>
                <c:pt idx="368">
                  <c:v>-23.672047081897137</c:v>
                </c:pt>
                <c:pt idx="369">
                  <c:v>-23.672047081897137</c:v>
                </c:pt>
                <c:pt idx="370">
                  <c:v>-23.672047081897137</c:v>
                </c:pt>
                <c:pt idx="371">
                  <c:v>-23.672047081897137</c:v>
                </c:pt>
                <c:pt idx="372">
                  <c:v>-23.672047081897137</c:v>
                </c:pt>
                <c:pt idx="373">
                  <c:v>-23.672047081897137</c:v>
                </c:pt>
                <c:pt idx="374">
                  <c:v>-23.672047081897137</c:v>
                </c:pt>
                <c:pt idx="375">
                  <c:v>-23.672047081897137</c:v>
                </c:pt>
                <c:pt idx="376">
                  <c:v>-23.672047081897137</c:v>
                </c:pt>
                <c:pt idx="377">
                  <c:v>-23.672047081897137</c:v>
                </c:pt>
                <c:pt idx="378">
                  <c:v>-23.672047081897137</c:v>
                </c:pt>
                <c:pt idx="379">
                  <c:v>-23.672047081897137</c:v>
                </c:pt>
                <c:pt idx="380">
                  <c:v>-23.672047081897137</c:v>
                </c:pt>
                <c:pt idx="381">
                  <c:v>-23.672047081897137</c:v>
                </c:pt>
                <c:pt idx="382">
                  <c:v>-23.672047081897137</c:v>
                </c:pt>
                <c:pt idx="383">
                  <c:v>-23.672047081897137</c:v>
                </c:pt>
                <c:pt idx="384">
                  <c:v>-23.672047081897137</c:v>
                </c:pt>
                <c:pt idx="385">
                  <c:v>-23.672047081897137</c:v>
                </c:pt>
                <c:pt idx="386">
                  <c:v>-23.672047081897137</c:v>
                </c:pt>
                <c:pt idx="387">
                  <c:v>-23.672047081897137</c:v>
                </c:pt>
                <c:pt idx="388">
                  <c:v>-23.672047081897137</c:v>
                </c:pt>
                <c:pt idx="389">
                  <c:v>-23.672047081897137</c:v>
                </c:pt>
                <c:pt idx="390">
                  <c:v>-23.672047081897137</c:v>
                </c:pt>
                <c:pt idx="391">
                  <c:v>-23.672047081897137</c:v>
                </c:pt>
                <c:pt idx="392">
                  <c:v>-23.672047081897137</c:v>
                </c:pt>
                <c:pt idx="393">
                  <c:v>-23.672047081897137</c:v>
                </c:pt>
                <c:pt idx="394">
                  <c:v>-23.672047081897137</c:v>
                </c:pt>
                <c:pt idx="395">
                  <c:v>-23.672047081897137</c:v>
                </c:pt>
                <c:pt idx="396">
                  <c:v>-23.672047081897137</c:v>
                </c:pt>
                <c:pt idx="397">
                  <c:v>-23.672047081897137</c:v>
                </c:pt>
                <c:pt idx="398">
                  <c:v>-23.672047081897137</c:v>
                </c:pt>
                <c:pt idx="399">
                  <c:v>-23.672047081897137</c:v>
                </c:pt>
                <c:pt idx="400">
                  <c:v>-23.672047081897137</c:v>
                </c:pt>
                <c:pt idx="401">
                  <c:v>-23.672047081897137</c:v>
                </c:pt>
                <c:pt idx="402">
                  <c:v>-23.672047081897137</c:v>
                </c:pt>
                <c:pt idx="403">
                  <c:v>-23.672047081897137</c:v>
                </c:pt>
                <c:pt idx="404">
                  <c:v>-23.672047081897137</c:v>
                </c:pt>
                <c:pt idx="405">
                  <c:v>-23.672047081897137</c:v>
                </c:pt>
                <c:pt idx="406">
                  <c:v>-23.672047081897137</c:v>
                </c:pt>
                <c:pt idx="407">
                  <c:v>-23.672047081897137</c:v>
                </c:pt>
                <c:pt idx="408">
                  <c:v>-23.672047081897137</c:v>
                </c:pt>
                <c:pt idx="409">
                  <c:v>-23.672047081897137</c:v>
                </c:pt>
                <c:pt idx="410">
                  <c:v>-23.672047081897137</c:v>
                </c:pt>
                <c:pt idx="411">
                  <c:v>-23.672047081897137</c:v>
                </c:pt>
                <c:pt idx="412">
                  <c:v>-23.672047081897137</c:v>
                </c:pt>
                <c:pt idx="413">
                  <c:v>-23.672047081897137</c:v>
                </c:pt>
                <c:pt idx="414">
                  <c:v>-23.672047081897137</c:v>
                </c:pt>
                <c:pt idx="415">
                  <c:v>-23.672047081897137</c:v>
                </c:pt>
                <c:pt idx="416">
                  <c:v>-23.672047081897137</c:v>
                </c:pt>
                <c:pt idx="417">
                  <c:v>-23.672047081897137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2"/>
          <c:order val="2"/>
          <c:tx>
            <c:strRef>
              <c:f>'CO2-JGC Vert'!$AU$1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Vert'!$AU$2:$AU$419</c:f>
              <c:numCache>
                <c:formatCode>0.00000</c:formatCode>
                <c:ptCount val="418"/>
                <c:pt idx="0">
                  <c:v>-24.13145339785439</c:v>
                </c:pt>
                <c:pt idx="1">
                  <c:v>-24.13145339785439</c:v>
                </c:pt>
                <c:pt idx="2">
                  <c:v>-24.13145339785439</c:v>
                </c:pt>
                <c:pt idx="3">
                  <c:v>-24.13145339785439</c:v>
                </c:pt>
                <c:pt idx="4">
                  <c:v>-24.13145339785439</c:v>
                </c:pt>
                <c:pt idx="5">
                  <c:v>-24.13145339785439</c:v>
                </c:pt>
                <c:pt idx="6">
                  <c:v>-24.13145339785439</c:v>
                </c:pt>
                <c:pt idx="7">
                  <c:v>-24.13145339785439</c:v>
                </c:pt>
                <c:pt idx="8">
                  <c:v>-24.13145339785439</c:v>
                </c:pt>
                <c:pt idx="9">
                  <c:v>-24.13145339785439</c:v>
                </c:pt>
                <c:pt idx="10">
                  <c:v>-24.13145339785439</c:v>
                </c:pt>
                <c:pt idx="11">
                  <c:v>-24.13145339785439</c:v>
                </c:pt>
                <c:pt idx="12">
                  <c:v>-24.13145339785439</c:v>
                </c:pt>
                <c:pt idx="13">
                  <c:v>-24.13145339785439</c:v>
                </c:pt>
                <c:pt idx="14">
                  <c:v>-24.13145339785439</c:v>
                </c:pt>
                <c:pt idx="15">
                  <c:v>-24.13145339785439</c:v>
                </c:pt>
                <c:pt idx="16">
                  <c:v>-24.13145339785439</c:v>
                </c:pt>
                <c:pt idx="17">
                  <c:v>-24.13145339785439</c:v>
                </c:pt>
                <c:pt idx="18">
                  <c:v>-24.13145339785439</c:v>
                </c:pt>
                <c:pt idx="19">
                  <c:v>-24.13145339785439</c:v>
                </c:pt>
                <c:pt idx="20">
                  <c:v>-24.13145339785439</c:v>
                </c:pt>
                <c:pt idx="21">
                  <c:v>-24.13145339785439</c:v>
                </c:pt>
                <c:pt idx="22">
                  <c:v>-24.13145339785439</c:v>
                </c:pt>
                <c:pt idx="23">
                  <c:v>-24.13145339785439</c:v>
                </c:pt>
                <c:pt idx="24">
                  <c:v>-24.13145339785439</c:v>
                </c:pt>
                <c:pt idx="25">
                  <c:v>-24.13145339785439</c:v>
                </c:pt>
                <c:pt idx="26">
                  <c:v>-24.13145339785439</c:v>
                </c:pt>
                <c:pt idx="27">
                  <c:v>-24.13145339785439</c:v>
                </c:pt>
                <c:pt idx="28">
                  <c:v>-24.13145339785439</c:v>
                </c:pt>
                <c:pt idx="29">
                  <c:v>-24.13145339785439</c:v>
                </c:pt>
                <c:pt idx="30">
                  <c:v>-24.13145339785439</c:v>
                </c:pt>
                <c:pt idx="31">
                  <c:v>-24.13145339785439</c:v>
                </c:pt>
                <c:pt idx="32">
                  <c:v>-24.13145339785439</c:v>
                </c:pt>
                <c:pt idx="33">
                  <c:v>-24.13145339785439</c:v>
                </c:pt>
                <c:pt idx="34">
                  <c:v>-24.13145339785439</c:v>
                </c:pt>
                <c:pt idx="35">
                  <c:v>-24.13145339785439</c:v>
                </c:pt>
                <c:pt idx="36">
                  <c:v>-24.13145339785439</c:v>
                </c:pt>
                <c:pt idx="37">
                  <c:v>-24.13145339785439</c:v>
                </c:pt>
                <c:pt idx="38">
                  <c:v>-24.13145339785439</c:v>
                </c:pt>
                <c:pt idx="39">
                  <c:v>-24.13145339785439</c:v>
                </c:pt>
                <c:pt idx="40">
                  <c:v>-24.13145339785439</c:v>
                </c:pt>
                <c:pt idx="41">
                  <c:v>-24.13145339785439</c:v>
                </c:pt>
                <c:pt idx="42">
                  <c:v>-24.13145339785439</c:v>
                </c:pt>
                <c:pt idx="43">
                  <c:v>-24.13145339785439</c:v>
                </c:pt>
                <c:pt idx="44">
                  <c:v>-24.13145339785439</c:v>
                </c:pt>
                <c:pt idx="45">
                  <c:v>-24.13145339785439</c:v>
                </c:pt>
                <c:pt idx="46">
                  <c:v>-24.13145339785439</c:v>
                </c:pt>
                <c:pt idx="47">
                  <c:v>-24.13145339785439</c:v>
                </c:pt>
                <c:pt idx="48">
                  <c:v>-24.13145339785439</c:v>
                </c:pt>
                <c:pt idx="49">
                  <c:v>-24.13145339785439</c:v>
                </c:pt>
                <c:pt idx="50">
                  <c:v>-24.13145339785439</c:v>
                </c:pt>
                <c:pt idx="51">
                  <c:v>-24.13145339785439</c:v>
                </c:pt>
                <c:pt idx="52">
                  <c:v>-24.13145339785439</c:v>
                </c:pt>
                <c:pt idx="53">
                  <c:v>-24.13145339785439</c:v>
                </c:pt>
                <c:pt idx="54">
                  <c:v>-24.13145339785439</c:v>
                </c:pt>
                <c:pt idx="55">
                  <c:v>-24.13145339785439</c:v>
                </c:pt>
                <c:pt idx="56">
                  <c:v>-24.13145339785439</c:v>
                </c:pt>
                <c:pt idx="57">
                  <c:v>-24.13145339785439</c:v>
                </c:pt>
                <c:pt idx="58">
                  <c:v>-24.13145339785439</c:v>
                </c:pt>
                <c:pt idx="59">
                  <c:v>-24.13145339785439</c:v>
                </c:pt>
                <c:pt idx="60">
                  <c:v>-24.13145339785439</c:v>
                </c:pt>
                <c:pt idx="61">
                  <c:v>-24.13145339785439</c:v>
                </c:pt>
                <c:pt idx="62">
                  <c:v>-24.13145339785439</c:v>
                </c:pt>
                <c:pt idx="63">
                  <c:v>-24.13145339785439</c:v>
                </c:pt>
                <c:pt idx="64">
                  <c:v>-24.13145339785439</c:v>
                </c:pt>
                <c:pt idx="65">
                  <c:v>-24.13145339785439</c:v>
                </c:pt>
                <c:pt idx="66">
                  <c:v>-24.13145339785439</c:v>
                </c:pt>
                <c:pt idx="67">
                  <c:v>-24.13145339785439</c:v>
                </c:pt>
                <c:pt idx="68">
                  <c:v>-24.13145339785439</c:v>
                </c:pt>
                <c:pt idx="69">
                  <c:v>-24.13145339785439</c:v>
                </c:pt>
                <c:pt idx="70">
                  <c:v>-24.13145339785439</c:v>
                </c:pt>
                <c:pt idx="71">
                  <c:v>-24.13145339785439</c:v>
                </c:pt>
                <c:pt idx="72">
                  <c:v>-24.13145339785439</c:v>
                </c:pt>
                <c:pt idx="73">
                  <c:v>-24.13145339785439</c:v>
                </c:pt>
                <c:pt idx="74">
                  <c:v>-24.13145339785439</c:v>
                </c:pt>
                <c:pt idx="75">
                  <c:v>-24.13145339785439</c:v>
                </c:pt>
                <c:pt idx="76">
                  <c:v>-24.13145339785439</c:v>
                </c:pt>
                <c:pt idx="77">
                  <c:v>-24.13145339785439</c:v>
                </c:pt>
                <c:pt idx="78">
                  <c:v>-24.13145339785439</c:v>
                </c:pt>
                <c:pt idx="79">
                  <c:v>-24.13145339785439</c:v>
                </c:pt>
                <c:pt idx="80">
                  <c:v>-24.13145339785439</c:v>
                </c:pt>
                <c:pt idx="81">
                  <c:v>-24.13145339785439</c:v>
                </c:pt>
                <c:pt idx="82">
                  <c:v>-24.13145339785439</c:v>
                </c:pt>
                <c:pt idx="83">
                  <c:v>-24.13145339785439</c:v>
                </c:pt>
                <c:pt idx="84">
                  <c:v>-24.13145339785439</c:v>
                </c:pt>
                <c:pt idx="85">
                  <c:v>-24.13145339785439</c:v>
                </c:pt>
                <c:pt idx="86">
                  <c:v>-24.13145339785439</c:v>
                </c:pt>
                <c:pt idx="87">
                  <c:v>-24.13145339785439</c:v>
                </c:pt>
                <c:pt idx="88">
                  <c:v>-24.13145339785439</c:v>
                </c:pt>
                <c:pt idx="89">
                  <c:v>-24.13145339785439</c:v>
                </c:pt>
                <c:pt idx="90">
                  <c:v>-24.13145339785439</c:v>
                </c:pt>
                <c:pt idx="91">
                  <c:v>-24.13145339785439</c:v>
                </c:pt>
                <c:pt idx="92">
                  <c:v>-24.13145339785439</c:v>
                </c:pt>
                <c:pt idx="93">
                  <c:v>-24.13145339785439</c:v>
                </c:pt>
                <c:pt idx="94">
                  <c:v>-24.13145339785439</c:v>
                </c:pt>
                <c:pt idx="95">
                  <c:v>-24.13145339785439</c:v>
                </c:pt>
                <c:pt idx="96">
                  <c:v>-24.13145339785439</c:v>
                </c:pt>
                <c:pt idx="97">
                  <c:v>-24.13145339785439</c:v>
                </c:pt>
                <c:pt idx="98">
                  <c:v>-24.13145339785439</c:v>
                </c:pt>
                <c:pt idx="99">
                  <c:v>-24.13145339785439</c:v>
                </c:pt>
                <c:pt idx="100">
                  <c:v>-24.13145339785439</c:v>
                </c:pt>
                <c:pt idx="101">
                  <c:v>-24.13145339785439</c:v>
                </c:pt>
                <c:pt idx="102">
                  <c:v>-24.13145339785439</c:v>
                </c:pt>
                <c:pt idx="103">
                  <c:v>-24.13145339785439</c:v>
                </c:pt>
                <c:pt idx="104">
                  <c:v>-24.13145339785439</c:v>
                </c:pt>
                <c:pt idx="105">
                  <c:v>-24.13145339785439</c:v>
                </c:pt>
                <c:pt idx="106">
                  <c:v>-24.13145339785439</c:v>
                </c:pt>
                <c:pt idx="107">
                  <c:v>-24.13145339785439</c:v>
                </c:pt>
                <c:pt idx="108">
                  <c:v>-24.13145339785439</c:v>
                </c:pt>
                <c:pt idx="109">
                  <c:v>-24.13145339785439</c:v>
                </c:pt>
                <c:pt idx="110">
                  <c:v>-24.13145339785439</c:v>
                </c:pt>
                <c:pt idx="111">
                  <c:v>-24.13145339785439</c:v>
                </c:pt>
                <c:pt idx="112">
                  <c:v>-24.13145339785439</c:v>
                </c:pt>
                <c:pt idx="113">
                  <c:v>-24.13145339785439</c:v>
                </c:pt>
                <c:pt idx="114">
                  <c:v>-24.13145339785439</c:v>
                </c:pt>
                <c:pt idx="115">
                  <c:v>-24.13145339785439</c:v>
                </c:pt>
                <c:pt idx="116">
                  <c:v>-24.13145339785439</c:v>
                </c:pt>
                <c:pt idx="117">
                  <c:v>-24.13145339785439</c:v>
                </c:pt>
                <c:pt idx="118">
                  <c:v>-24.13145339785439</c:v>
                </c:pt>
                <c:pt idx="119">
                  <c:v>-24.13145339785439</c:v>
                </c:pt>
                <c:pt idx="120">
                  <c:v>-24.13145339785439</c:v>
                </c:pt>
                <c:pt idx="121">
                  <c:v>-24.13145339785439</c:v>
                </c:pt>
                <c:pt idx="122">
                  <c:v>-24.13145339785439</c:v>
                </c:pt>
                <c:pt idx="123">
                  <c:v>-24.13145339785439</c:v>
                </c:pt>
                <c:pt idx="124">
                  <c:v>-24.13145339785439</c:v>
                </c:pt>
                <c:pt idx="125">
                  <c:v>-24.13145339785439</c:v>
                </c:pt>
                <c:pt idx="126">
                  <c:v>-24.13145339785439</c:v>
                </c:pt>
                <c:pt idx="127">
                  <c:v>-24.13145339785439</c:v>
                </c:pt>
                <c:pt idx="128">
                  <c:v>-24.13145339785439</c:v>
                </c:pt>
                <c:pt idx="129">
                  <c:v>-24.13145339785439</c:v>
                </c:pt>
                <c:pt idx="130">
                  <c:v>-24.13145339785439</c:v>
                </c:pt>
                <c:pt idx="131">
                  <c:v>-24.13145339785439</c:v>
                </c:pt>
                <c:pt idx="132">
                  <c:v>-24.13145339785439</c:v>
                </c:pt>
                <c:pt idx="133">
                  <c:v>-24.13145339785439</c:v>
                </c:pt>
                <c:pt idx="134">
                  <c:v>-24.13145339785439</c:v>
                </c:pt>
                <c:pt idx="135">
                  <c:v>-24.13145339785439</c:v>
                </c:pt>
                <c:pt idx="136">
                  <c:v>-24.13145339785439</c:v>
                </c:pt>
                <c:pt idx="137">
                  <c:v>-24.13145339785439</c:v>
                </c:pt>
                <c:pt idx="138">
                  <c:v>-24.13145339785439</c:v>
                </c:pt>
                <c:pt idx="139">
                  <c:v>-24.13145339785439</c:v>
                </c:pt>
                <c:pt idx="140">
                  <c:v>-24.13145339785439</c:v>
                </c:pt>
                <c:pt idx="141">
                  <c:v>-24.13145339785439</c:v>
                </c:pt>
                <c:pt idx="142">
                  <c:v>-24.13145339785439</c:v>
                </c:pt>
                <c:pt idx="143">
                  <c:v>-24.13145339785439</c:v>
                </c:pt>
                <c:pt idx="144">
                  <c:v>-24.13145339785439</c:v>
                </c:pt>
                <c:pt idx="145">
                  <c:v>-24.13145339785439</c:v>
                </c:pt>
                <c:pt idx="146">
                  <c:v>-24.13145339785439</c:v>
                </c:pt>
                <c:pt idx="147">
                  <c:v>-24.13145339785439</c:v>
                </c:pt>
                <c:pt idx="148">
                  <c:v>-24.13145339785439</c:v>
                </c:pt>
                <c:pt idx="149">
                  <c:v>-24.13145339785439</c:v>
                </c:pt>
                <c:pt idx="150">
                  <c:v>-24.13145339785439</c:v>
                </c:pt>
                <c:pt idx="151">
                  <c:v>-24.13145339785439</c:v>
                </c:pt>
                <c:pt idx="152">
                  <c:v>-24.13145339785439</c:v>
                </c:pt>
                <c:pt idx="153">
                  <c:v>-24.13145339785439</c:v>
                </c:pt>
                <c:pt idx="154">
                  <c:v>-24.13145339785439</c:v>
                </c:pt>
                <c:pt idx="155">
                  <c:v>-24.13145339785439</c:v>
                </c:pt>
                <c:pt idx="156">
                  <c:v>-24.13145339785439</c:v>
                </c:pt>
                <c:pt idx="157">
                  <c:v>-24.13145339785439</c:v>
                </c:pt>
                <c:pt idx="158">
                  <c:v>-24.13145339785439</c:v>
                </c:pt>
                <c:pt idx="159">
                  <c:v>-24.13145339785439</c:v>
                </c:pt>
                <c:pt idx="160">
                  <c:v>-24.13145339785439</c:v>
                </c:pt>
                <c:pt idx="161">
                  <c:v>-24.13145339785439</c:v>
                </c:pt>
                <c:pt idx="162">
                  <c:v>-24.13145339785439</c:v>
                </c:pt>
                <c:pt idx="163">
                  <c:v>-24.13145339785439</c:v>
                </c:pt>
                <c:pt idx="164">
                  <c:v>-24.13145339785439</c:v>
                </c:pt>
                <c:pt idx="165">
                  <c:v>-24.13145339785439</c:v>
                </c:pt>
                <c:pt idx="166">
                  <c:v>-24.13145339785439</c:v>
                </c:pt>
                <c:pt idx="167">
                  <c:v>-24.13145339785439</c:v>
                </c:pt>
                <c:pt idx="168">
                  <c:v>-24.13145339785439</c:v>
                </c:pt>
                <c:pt idx="169">
                  <c:v>-24.13145339785439</c:v>
                </c:pt>
                <c:pt idx="170">
                  <c:v>-24.13145339785439</c:v>
                </c:pt>
                <c:pt idx="171">
                  <c:v>-24.13145339785439</c:v>
                </c:pt>
                <c:pt idx="172">
                  <c:v>-24.13145339785439</c:v>
                </c:pt>
                <c:pt idx="173">
                  <c:v>-24.13145339785439</c:v>
                </c:pt>
                <c:pt idx="174">
                  <c:v>-24.13145339785439</c:v>
                </c:pt>
                <c:pt idx="175">
                  <c:v>-24.13145339785439</c:v>
                </c:pt>
                <c:pt idx="176">
                  <c:v>-24.13145339785439</c:v>
                </c:pt>
                <c:pt idx="177">
                  <c:v>-24.13145339785439</c:v>
                </c:pt>
                <c:pt idx="178">
                  <c:v>-24.13145339785439</c:v>
                </c:pt>
                <c:pt idx="179">
                  <c:v>-24.13145339785439</c:v>
                </c:pt>
                <c:pt idx="180">
                  <c:v>-24.13145339785439</c:v>
                </c:pt>
                <c:pt idx="181">
                  <c:v>-24.13145339785439</c:v>
                </c:pt>
                <c:pt idx="182">
                  <c:v>-24.13145339785439</c:v>
                </c:pt>
                <c:pt idx="183">
                  <c:v>-24.13145339785439</c:v>
                </c:pt>
                <c:pt idx="184">
                  <c:v>-24.13145339785439</c:v>
                </c:pt>
                <c:pt idx="185">
                  <c:v>-24.13145339785439</c:v>
                </c:pt>
                <c:pt idx="186">
                  <c:v>-24.13145339785439</c:v>
                </c:pt>
                <c:pt idx="187">
                  <c:v>-24.13145339785439</c:v>
                </c:pt>
                <c:pt idx="188">
                  <c:v>-24.13145339785439</c:v>
                </c:pt>
                <c:pt idx="189">
                  <c:v>-24.13145339785439</c:v>
                </c:pt>
                <c:pt idx="190">
                  <c:v>-24.13145339785439</c:v>
                </c:pt>
                <c:pt idx="191">
                  <c:v>-24.13145339785439</c:v>
                </c:pt>
                <c:pt idx="192">
                  <c:v>-24.13145339785439</c:v>
                </c:pt>
                <c:pt idx="193">
                  <c:v>-24.13145339785439</c:v>
                </c:pt>
                <c:pt idx="194">
                  <c:v>-24.13145339785439</c:v>
                </c:pt>
                <c:pt idx="195">
                  <c:v>-24.13145339785439</c:v>
                </c:pt>
                <c:pt idx="196">
                  <c:v>-24.13145339785439</c:v>
                </c:pt>
                <c:pt idx="197">
                  <c:v>-24.13145339785439</c:v>
                </c:pt>
                <c:pt idx="198">
                  <c:v>-24.13145339785439</c:v>
                </c:pt>
                <c:pt idx="199">
                  <c:v>-24.13145339785439</c:v>
                </c:pt>
                <c:pt idx="200">
                  <c:v>-24.13145339785439</c:v>
                </c:pt>
                <c:pt idx="201">
                  <c:v>-24.13145339785439</c:v>
                </c:pt>
                <c:pt idx="202">
                  <c:v>-24.13145339785439</c:v>
                </c:pt>
                <c:pt idx="203">
                  <c:v>-24.13145339785439</c:v>
                </c:pt>
                <c:pt idx="204">
                  <c:v>-24.13145339785439</c:v>
                </c:pt>
                <c:pt idx="205">
                  <c:v>-24.13145339785439</c:v>
                </c:pt>
                <c:pt idx="206">
                  <c:v>-24.13145339785439</c:v>
                </c:pt>
                <c:pt idx="207">
                  <c:v>-24.13145339785439</c:v>
                </c:pt>
                <c:pt idx="208">
                  <c:v>-24.13145339785439</c:v>
                </c:pt>
                <c:pt idx="209">
                  <c:v>-24.13145339785439</c:v>
                </c:pt>
                <c:pt idx="210">
                  <c:v>-24.13145339785439</c:v>
                </c:pt>
                <c:pt idx="211">
                  <c:v>-24.13145339785439</c:v>
                </c:pt>
                <c:pt idx="212">
                  <c:v>-24.13145339785439</c:v>
                </c:pt>
                <c:pt idx="213">
                  <c:v>-24.13145339785439</c:v>
                </c:pt>
                <c:pt idx="214">
                  <c:v>-24.13145339785439</c:v>
                </c:pt>
                <c:pt idx="215">
                  <c:v>-24.13145339785439</c:v>
                </c:pt>
                <c:pt idx="216">
                  <c:v>-24.13145339785439</c:v>
                </c:pt>
                <c:pt idx="217">
                  <c:v>-24.13145339785439</c:v>
                </c:pt>
                <c:pt idx="218">
                  <c:v>-24.13145339785439</c:v>
                </c:pt>
                <c:pt idx="219">
                  <c:v>-24.13145339785439</c:v>
                </c:pt>
                <c:pt idx="220">
                  <c:v>-24.13145339785439</c:v>
                </c:pt>
                <c:pt idx="221">
                  <c:v>-24.13145339785439</c:v>
                </c:pt>
                <c:pt idx="222">
                  <c:v>-24.13145339785439</c:v>
                </c:pt>
                <c:pt idx="223">
                  <c:v>-24.13145339785439</c:v>
                </c:pt>
                <c:pt idx="224">
                  <c:v>-24.13145339785439</c:v>
                </c:pt>
                <c:pt idx="225">
                  <c:v>-24.13145339785439</c:v>
                </c:pt>
                <c:pt idx="226">
                  <c:v>-24.13145339785439</c:v>
                </c:pt>
                <c:pt idx="227">
                  <c:v>-24.13145339785439</c:v>
                </c:pt>
                <c:pt idx="228">
                  <c:v>-24.13145339785439</c:v>
                </c:pt>
                <c:pt idx="229">
                  <c:v>-24.13145339785439</c:v>
                </c:pt>
                <c:pt idx="230">
                  <c:v>-24.13145339785439</c:v>
                </c:pt>
                <c:pt idx="231">
                  <c:v>-24.13145339785439</c:v>
                </c:pt>
                <c:pt idx="232">
                  <c:v>-24.13145339785439</c:v>
                </c:pt>
                <c:pt idx="233">
                  <c:v>-24.13145339785439</c:v>
                </c:pt>
                <c:pt idx="234">
                  <c:v>-24.13145339785439</c:v>
                </c:pt>
                <c:pt idx="235">
                  <c:v>-24.13145339785439</c:v>
                </c:pt>
                <c:pt idx="236">
                  <c:v>-24.13145339785439</c:v>
                </c:pt>
                <c:pt idx="237">
                  <c:v>-24.13145339785439</c:v>
                </c:pt>
                <c:pt idx="238">
                  <c:v>-24.13145339785439</c:v>
                </c:pt>
                <c:pt idx="239">
                  <c:v>-24.13145339785439</c:v>
                </c:pt>
                <c:pt idx="240">
                  <c:v>-24.13145339785439</c:v>
                </c:pt>
                <c:pt idx="241">
                  <c:v>-24.13145339785439</c:v>
                </c:pt>
                <c:pt idx="242">
                  <c:v>-24.13145339785439</c:v>
                </c:pt>
                <c:pt idx="243">
                  <c:v>-24.13145339785439</c:v>
                </c:pt>
                <c:pt idx="244">
                  <c:v>-24.13145339785439</c:v>
                </c:pt>
                <c:pt idx="245">
                  <c:v>-24.13145339785439</c:v>
                </c:pt>
                <c:pt idx="246">
                  <c:v>-24.13145339785439</c:v>
                </c:pt>
                <c:pt idx="247">
                  <c:v>-24.13145339785439</c:v>
                </c:pt>
                <c:pt idx="248">
                  <c:v>-24.13145339785439</c:v>
                </c:pt>
                <c:pt idx="249">
                  <c:v>-24.13145339785439</c:v>
                </c:pt>
                <c:pt idx="250">
                  <c:v>-24.13145339785439</c:v>
                </c:pt>
                <c:pt idx="251">
                  <c:v>-24.13145339785439</c:v>
                </c:pt>
                <c:pt idx="252">
                  <c:v>-24.13145339785439</c:v>
                </c:pt>
                <c:pt idx="253">
                  <c:v>-24.13145339785439</c:v>
                </c:pt>
                <c:pt idx="254">
                  <c:v>-24.13145339785439</c:v>
                </c:pt>
                <c:pt idx="255">
                  <c:v>-24.13145339785439</c:v>
                </c:pt>
                <c:pt idx="256">
                  <c:v>-24.13145339785439</c:v>
                </c:pt>
                <c:pt idx="257">
                  <c:v>-24.13145339785439</c:v>
                </c:pt>
                <c:pt idx="258">
                  <c:v>-24.13145339785439</c:v>
                </c:pt>
                <c:pt idx="259">
                  <c:v>-24.13145339785439</c:v>
                </c:pt>
                <c:pt idx="260">
                  <c:v>-24.13145339785439</c:v>
                </c:pt>
                <c:pt idx="261">
                  <c:v>-24.13145339785439</c:v>
                </c:pt>
                <c:pt idx="262">
                  <c:v>-24.13145339785439</c:v>
                </c:pt>
                <c:pt idx="263">
                  <c:v>-24.13145339785439</c:v>
                </c:pt>
                <c:pt idx="264">
                  <c:v>-24.13145339785439</c:v>
                </c:pt>
                <c:pt idx="265">
                  <c:v>-24.13145339785439</c:v>
                </c:pt>
                <c:pt idx="266">
                  <c:v>-24.13145339785439</c:v>
                </c:pt>
                <c:pt idx="267">
                  <c:v>-24.13145339785439</c:v>
                </c:pt>
                <c:pt idx="268">
                  <c:v>-24.13145339785439</c:v>
                </c:pt>
                <c:pt idx="269">
                  <c:v>-24.13145339785439</c:v>
                </c:pt>
                <c:pt idx="270">
                  <c:v>-24.13145339785439</c:v>
                </c:pt>
                <c:pt idx="271">
                  <c:v>-24.13145339785439</c:v>
                </c:pt>
                <c:pt idx="272">
                  <c:v>-24.13145339785439</c:v>
                </c:pt>
                <c:pt idx="273">
                  <c:v>-24.13145339785439</c:v>
                </c:pt>
                <c:pt idx="274">
                  <c:v>-24.13145339785439</c:v>
                </c:pt>
                <c:pt idx="275">
                  <c:v>-24.13145339785439</c:v>
                </c:pt>
                <c:pt idx="276">
                  <c:v>-24.13145339785439</c:v>
                </c:pt>
                <c:pt idx="277">
                  <c:v>-24.13145339785439</c:v>
                </c:pt>
                <c:pt idx="278">
                  <c:v>-24.13145339785439</c:v>
                </c:pt>
                <c:pt idx="279">
                  <c:v>-24.13145339785439</c:v>
                </c:pt>
                <c:pt idx="280">
                  <c:v>-24.13145339785439</c:v>
                </c:pt>
                <c:pt idx="281">
                  <c:v>-24.13145339785439</c:v>
                </c:pt>
                <c:pt idx="282">
                  <c:v>-24.13145339785439</c:v>
                </c:pt>
                <c:pt idx="283">
                  <c:v>-24.13145339785439</c:v>
                </c:pt>
                <c:pt idx="284">
                  <c:v>-24.13145339785439</c:v>
                </c:pt>
                <c:pt idx="285">
                  <c:v>-24.13145339785439</c:v>
                </c:pt>
                <c:pt idx="286">
                  <c:v>-24.13145339785439</c:v>
                </c:pt>
                <c:pt idx="287">
                  <c:v>-24.13145339785439</c:v>
                </c:pt>
                <c:pt idx="288">
                  <c:v>-24.13145339785439</c:v>
                </c:pt>
                <c:pt idx="289">
                  <c:v>-24.13145339785439</c:v>
                </c:pt>
                <c:pt idx="290">
                  <c:v>-24.13145339785439</c:v>
                </c:pt>
                <c:pt idx="291">
                  <c:v>-24.13145339785439</c:v>
                </c:pt>
                <c:pt idx="292">
                  <c:v>-24.13145339785439</c:v>
                </c:pt>
                <c:pt idx="293">
                  <c:v>-24.13145339785439</c:v>
                </c:pt>
                <c:pt idx="294">
                  <c:v>-24.13145339785439</c:v>
                </c:pt>
                <c:pt idx="295">
                  <c:v>-24.13145339785439</c:v>
                </c:pt>
                <c:pt idx="296">
                  <c:v>-24.13145339785439</c:v>
                </c:pt>
                <c:pt idx="297">
                  <c:v>-24.13145339785439</c:v>
                </c:pt>
                <c:pt idx="298">
                  <c:v>-24.13145339785439</c:v>
                </c:pt>
                <c:pt idx="299">
                  <c:v>-24.13145339785439</c:v>
                </c:pt>
                <c:pt idx="300">
                  <c:v>-24.13145339785439</c:v>
                </c:pt>
                <c:pt idx="301">
                  <c:v>-24.13145339785439</c:v>
                </c:pt>
                <c:pt idx="302">
                  <c:v>-24.13145339785439</c:v>
                </c:pt>
                <c:pt idx="303">
                  <c:v>-24.13145339785439</c:v>
                </c:pt>
                <c:pt idx="304">
                  <c:v>-24.13145339785439</c:v>
                </c:pt>
                <c:pt idx="305">
                  <c:v>-24.13145339785439</c:v>
                </c:pt>
                <c:pt idx="306">
                  <c:v>-24.13145339785439</c:v>
                </c:pt>
                <c:pt idx="307">
                  <c:v>-24.13145339785439</c:v>
                </c:pt>
                <c:pt idx="308">
                  <c:v>-24.13145339785439</c:v>
                </c:pt>
                <c:pt idx="309">
                  <c:v>-24.13145339785439</c:v>
                </c:pt>
                <c:pt idx="310">
                  <c:v>-24.13145339785439</c:v>
                </c:pt>
                <c:pt idx="311">
                  <c:v>-24.13145339785439</c:v>
                </c:pt>
                <c:pt idx="312">
                  <c:v>-24.13145339785439</c:v>
                </c:pt>
                <c:pt idx="313">
                  <c:v>-24.13145339785439</c:v>
                </c:pt>
                <c:pt idx="314">
                  <c:v>-24.13145339785439</c:v>
                </c:pt>
                <c:pt idx="315">
                  <c:v>-24.13145339785439</c:v>
                </c:pt>
                <c:pt idx="316">
                  <c:v>-24.13145339785439</c:v>
                </c:pt>
                <c:pt idx="317">
                  <c:v>-24.13145339785439</c:v>
                </c:pt>
                <c:pt idx="318">
                  <c:v>-24.13145339785439</c:v>
                </c:pt>
                <c:pt idx="319">
                  <c:v>-24.13145339785439</c:v>
                </c:pt>
                <c:pt idx="320">
                  <c:v>-24.13145339785439</c:v>
                </c:pt>
                <c:pt idx="321">
                  <c:v>-24.13145339785439</c:v>
                </c:pt>
                <c:pt idx="322">
                  <c:v>-24.13145339785439</c:v>
                </c:pt>
                <c:pt idx="323">
                  <c:v>-24.13145339785439</c:v>
                </c:pt>
                <c:pt idx="324">
                  <c:v>-24.13145339785439</c:v>
                </c:pt>
                <c:pt idx="325">
                  <c:v>-24.13145339785439</c:v>
                </c:pt>
                <c:pt idx="326">
                  <c:v>-24.13145339785439</c:v>
                </c:pt>
                <c:pt idx="327">
                  <c:v>-24.13145339785439</c:v>
                </c:pt>
                <c:pt idx="328">
                  <c:v>-24.13145339785439</c:v>
                </c:pt>
                <c:pt idx="329">
                  <c:v>-24.13145339785439</c:v>
                </c:pt>
                <c:pt idx="330">
                  <c:v>-24.13145339785439</c:v>
                </c:pt>
                <c:pt idx="331">
                  <c:v>-24.13145339785439</c:v>
                </c:pt>
                <c:pt idx="332">
                  <c:v>-24.13145339785439</c:v>
                </c:pt>
                <c:pt idx="333">
                  <c:v>-24.13145339785439</c:v>
                </c:pt>
                <c:pt idx="334">
                  <c:v>-24.13145339785439</c:v>
                </c:pt>
                <c:pt idx="335">
                  <c:v>-24.13145339785439</c:v>
                </c:pt>
                <c:pt idx="336">
                  <c:v>-24.13145339785439</c:v>
                </c:pt>
                <c:pt idx="337">
                  <c:v>-24.13145339785439</c:v>
                </c:pt>
                <c:pt idx="338">
                  <c:v>-24.13145339785439</c:v>
                </c:pt>
                <c:pt idx="339">
                  <c:v>-24.13145339785439</c:v>
                </c:pt>
                <c:pt idx="340">
                  <c:v>-24.13145339785439</c:v>
                </c:pt>
                <c:pt idx="341">
                  <c:v>-24.13145339785439</c:v>
                </c:pt>
                <c:pt idx="342">
                  <c:v>-24.13145339785439</c:v>
                </c:pt>
                <c:pt idx="343">
                  <c:v>-24.13145339785439</c:v>
                </c:pt>
                <c:pt idx="344">
                  <c:v>-24.13145339785439</c:v>
                </c:pt>
                <c:pt idx="345">
                  <c:v>-24.13145339785439</c:v>
                </c:pt>
                <c:pt idx="346">
                  <c:v>-24.13145339785439</c:v>
                </c:pt>
                <c:pt idx="347">
                  <c:v>-24.13145339785439</c:v>
                </c:pt>
                <c:pt idx="348">
                  <c:v>-24.13145339785439</c:v>
                </c:pt>
                <c:pt idx="349">
                  <c:v>-24.13145339785439</c:v>
                </c:pt>
                <c:pt idx="350">
                  <c:v>-24.13145339785439</c:v>
                </c:pt>
                <c:pt idx="351">
                  <c:v>-24.13145339785439</c:v>
                </c:pt>
                <c:pt idx="352">
                  <c:v>-24.13145339785439</c:v>
                </c:pt>
                <c:pt idx="353">
                  <c:v>-24.13145339785439</c:v>
                </c:pt>
                <c:pt idx="354">
                  <c:v>-24.13145339785439</c:v>
                </c:pt>
                <c:pt idx="355">
                  <c:v>-24.13145339785439</c:v>
                </c:pt>
                <c:pt idx="356">
                  <c:v>-24.13145339785439</c:v>
                </c:pt>
                <c:pt idx="357">
                  <c:v>-24.13145339785439</c:v>
                </c:pt>
                <c:pt idx="358">
                  <c:v>-24.13145339785439</c:v>
                </c:pt>
                <c:pt idx="359">
                  <c:v>-24.13145339785439</c:v>
                </c:pt>
                <c:pt idx="360">
                  <c:v>-24.13145339785439</c:v>
                </c:pt>
                <c:pt idx="361">
                  <c:v>-24.13145339785439</c:v>
                </c:pt>
                <c:pt idx="362">
                  <c:v>-24.13145339785439</c:v>
                </c:pt>
                <c:pt idx="363">
                  <c:v>-24.13145339785439</c:v>
                </c:pt>
                <c:pt idx="364">
                  <c:v>-24.13145339785439</c:v>
                </c:pt>
                <c:pt idx="365">
                  <c:v>-24.13145339785439</c:v>
                </c:pt>
                <c:pt idx="366">
                  <c:v>-24.13145339785439</c:v>
                </c:pt>
                <c:pt idx="367">
                  <c:v>-24.13145339785439</c:v>
                </c:pt>
                <c:pt idx="368">
                  <c:v>-24.13145339785439</c:v>
                </c:pt>
                <c:pt idx="369">
                  <c:v>-24.13145339785439</c:v>
                </c:pt>
                <c:pt idx="370">
                  <c:v>-24.13145339785439</c:v>
                </c:pt>
                <c:pt idx="371">
                  <c:v>-24.13145339785439</c:v>
                </c:pt>
                <c:pt idx="372">
                  <c:v>-24.13145339785439</c:v>
                </c:pt>
                <c:pt idx="373">
                  <c:v>-24.13145339785439</c:v>
                </c:pt>
                <c:pt idx="374">
                  <c:v>-24.13145339785439</c:v>
                </c:pt>
                <c:pt idx="375">
                  <c:v>-24.13145339785439</c:v>
                </c:pt>
                <c:pt idx="376">
                  <c:v>-24.13145339785439</c:v>
                </c:pt>
                <c:pt idx="377">
                  <c:v>-24.13145339785439</c:v>
                </c:pt>
                <c:pt idx="378">
                  <c:v>-24.13145339785439</c:v>
                </c:pt>
                <c:pt idx="379">
                  <c:v>-24.13145339785439</c:v>
                </c:pt>
                <c:pt idx="380">
                  <c:v>-24.13145339785439</c:v>
                </c:pt>
                <c:pt idx="381">
                  <c:v>-24.13145339785439</c:v>
                </c:pt>
                <c:pt idx="382">
                  <c:v>-24.13145339785439</c:v>
                </c:pt>
                <c:pt idx="383">
                  <c:v>-24.13145339785439</c:v>
                </c:pt>
                <c:pt idx="384">
                  <c:v>-24.13145339785439</c:v>
                </c:pt>
                <c:pt idx="385">
                  <c:v>-24.13145339785439</c:v>
                </c:pt>
                <c:pt idx="386">
                  <c:v>-24.13145339785439</c:v>
                </c:pt>
                <c:pt idx="387">
                  <c:v>-24.13145339785439</c:v>
                </c:pt>
                <c:pt idx="388">
                  <c:v>-24.13145339785439</c:v>
                </c:pt>
                <c:pt idx="389">
                  <c:v>-24.13145339785439</c:v>
                </c:pt>
                <c:pt idx="390">
                  <c:v>-24.13145339785439</c:v>
                </c:pt>
                <c:pt idx="391">
                  <c:v>-24.13145339785439</c:v>
                </c:pt>
                <c:pt idx="392">
                  <c:v>-24.13145339785439</c:v>
                </c:pt>
                <c:pt idx="393">
                  <c:v>-24.13145339785439</c:v>
                </c:pt>
                <c:pt idx="394">
                  <c:v>-24.13145339785439</c:v>
                </c:pt>
                <c:pt idx="395">
                  <c:v>-24.13145339785439</c:v>
                </c:pt>
                <c:pt idx="396">
                  <c:v>-24.13145339785439</c:v>
                </c:pt>
                <c:pt idx="397">
                  <c:v>-24.13145339785439</c:v>
                </c:pt>
                <c:pt idx="398">
                  <c:v>-24.13145339785439</c:v>
                </c:pt>
                <c:pt idx="399">
                  <c:v>-24.13145339785439</c:v>
                </c:pt>
                <c:pt idx="400">
                  <c:v>-24.13145339785439</c:v>
                </c:pt>
                <c:pt idx="401">
                  <c:v>-24.13145339785439</c:v>
                </c:pt>
                <c:pt idx="402">
                  <c:v>-24.13145339785439</c:v>
                </c:pt>
                <c:pt idx="403">
                  <c:v>-24.13145339785439</c:v>
                </c:pt>
                <c:pt idx="404">
                  <c:v>-24.13145339785439</c:v>
                </c:pt>
                <c:pt idx="405">
                  <c:v>-24.13145339785439</c:v>
                </c:pt>
                <c:pt idx="406">
                  <c:v>-24.13145339785439</c:v>
                </c:pt>
                <c:pt idx="407">
                  <c:v>-24.13145339785439</c:v>
                </c:pt>
                <c:pt idx="408">
                  <c:v>-24.13145339785439</c:v>
                </c:pt>
                <c:pt idx="409">
                  <c:v>-24.13145339785439</c:v>
                </c:pt>
                <c:pt idx="410">
                  <c:v>-24.13145339785439</c:v>
                </c:pt>
                <c:pt idx="411">
                  <c:v>-24.13145339785439</c:v>
                </c:pt>
                <c:pt idx="412">
                  <c:v>-24.13145339785439</c:v>
                </c:pt>
                <c:pt idx="413">
                  <c:v>-24.13145339785439</c:v>
                </c:pt>
                <c:pt idx="414">
                  <c:v>-24.13145339785439</c:v>
                </c:pt>
                <c:pt idx="415">
                  <c:v>-24.13145339785439</c:v>
                </c:pt>
                <c:pt idx="416">
                  <c:v>-24.13145339785439</c:v>
                </c:pt>
                <c:pt idx="417">
                  <c:v>-24.13145339785439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3"/>
          <c:order val="3"/>
          <c:tx>
            <c:strRef>
              <c:f>'CO2-JGC Vert'!$AV$1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Vert'!$AV$2:$AV$419</c:f>
              <c:numCache>
                <c:formatCode>0.00000</c:formatCode>
                <c:ptCount val="418"/>
                <c:pt idx="0">
                  <c:v>-23.212640765939884</c:v>
                </c:pt>
                <c:pt idx="1">
                  <c:v>-23.212640765939884</c:v>
                </c:pt>
                <c:pt idx="2">
                  <c:v>-23.212640765939884</c:v>
                </c:pt>
                <c:pt idx="3">
                  <c:v>-23.212640765939884</c:v>
                </c:pt>
                <c:pt idx="4">
                  <c:v>-23.212640765939884</c:v>
                </c:pt>
                <c:pt idx="5">
                  <c:v>-23.212640765939884</c:v>
                </c:pt>
                <c:pt idx="6">
                  <c:v>-23.212640765939884</c:v>
                </c:pt>
                <c:pt idx="7">
                  <c:v>-23.212640765939884</c:v>
                </c:pt>
                <c:pt idx="8">
                  <c:v>-23.212640765939884</c:v>
                </c:pt>
                <c:pt idx="9">
                  <c:v>-23.212640765939884</c:v>
                </c:pt>
                <c:pt idx="10">
                  <c:v>-23.212640765939884</c:v>
                </c:pt>
                <c:pt idx="11">
                  <c:v>-23.212640765939884</c:v>
                </c:pt>
                <c:pt idx="12">
                  <c:v>-23.212640765939884</c:v>
                </c:pt>
                <c:pt idx="13">
                  <c:v>-23.212640765939884</c:v>
                </c:pt>
                <c:pt idx="14">
                  <c:v>-23.212640765939884</c:v>
                </c:pt>
                <c:pt idx="15">
                  <c:v>-23.212640765939884</c:v>
                </c:pt>
                <c:pt idx="16">
                  <c:v>-23.212640765939884</c:v>
                </c:pt>
                <c:pt idx="17">
                  <c:v>-23.212640765939884</c:v>
                </c:pt>
                <c:pt idx="18">
                  <c:v>-23.212640765939884</c:v>
                </c:pt>
                <c:pt idx="19">
                  <c:v>-23.212640765939884</c:v>
                </c:pt>
                <c:pt idx="20">
                  <c:v>-23.212640765939884</c:v>
                </c:pt>
                <c:pt idx="21">
                  <c:v>-23.212640765939884</c:v>
                </c:pt>
                <c:pt idx="22">
                  <c:v>-23.212640765939884</c:v>
                </c:pt>
                <c:pt idx="23">
                  <c:v>-23.212640765939884</c:v>
                </c:pt>
                <c:pt idx="24">
                  <c:v>-23.212640765939884</c:v>
                </c:pt>
                <c:pt idx="25">
                  <c:v>-23.212640765939884</c:v>
                </c:pt>
                <c:pt idx="26">
                  <c:v>-23.212640765939884</c:v>
                </c:pt>
                <c:pt idx="27">
                  <c:v>-23.212640765939884</c:v>
                </c:pt>
                <c:pt idx="28">
                  <c:v>-23.212640765939884</c:v>
                </c:pt>
                <c:pt idx="29">
                  <c:v>-23.212640765939884</c:v>
                </c:pt>
                <c:pt idx="30">
                  <c:v>-23.212640765939884</c:v>
                </c:pt>
                <c:pt idx="31">
                  <c:v>-23.212640765939884</c:v>
                </c:pt>
                <c:pt idx="32">
                  <c:v>-23.212640765939884</c:v>
                </c:pt>
                <c:pt idx="33">
                  <c:v>-23.212640765939884</c:v>
                </c:pt>
                <c:pt idx="34">
                  <c:v>-23.212640765939884</c:v>
                </c:pt>
                <c:pt idx="35">
                  <c:v>-23.212640765939884</c:v>
                </c:pt>
                <c:pt idx="36">
                  <c:v>-23.212640765939884</c:v>
                </c:pt>
                <c:pt idx="37">
                  <c:v>-23.212640765939884</c:v>
                </c:pt>
                <c:pt idx="38">
                  <c:v>-23.212640765939884</c:v>
                </c:pt>
                <c:pt idx="39">
                  <c:v>-23.212640765939884</c:v>
                </c:pt>
                <c:pt idx="40">
                  <c:v>-23.212640765939884</c:v>
                </c:pt>
                <c:pt idx="41">
                  <c:v>-23.212640765939884</c:v>
                </c:pt>
                <c:pt idx="42">
                  <c:v>-23.212640765939884</c:v>
                </c:pt>
                <c:pt idx="43">
                  <c:v>-23.212640765939884</c:v>
                </c:pt>
                <c:pt idx="44">
                  <c:v>-23.212640765939884</c:v>
                </c:pt>
                <c:pt idx="45">
                  <c:v>-23.212640765939884</c:v>
                </c:pt>
                <c:pt idx="46">
                  <c:v>-23.212640765939884</c:v>
                </c:pt>
                <c:pt idx="47">
                  <c:v>-23.212640765939884</c:v>
                </c:pt>
                <c:pt idx="48">
                  <c:v>-23.212640765939884</c:v>
                </c:pt>
                <c:pt idx="49">
                  <c:v>-23.212640765939884</c:v>
                </c:pt>
                <c:pt idx="50">
                  <c:v>-23.212640765939884</c:v>
                </c:pt>
                <c:pt idx="51">
                  <c:v>-23.212640765939884</c:v>
                </c:pt>
                <c:pt idx="52">
                  <c:v>-23.212640765939884</c:v>
                </c:pt>
                <c:pt idx="53">
                  <c:v>-23.212640765939884</c:v>
                </c:pt>
                <c:pt idx="54">
                  <c:v>-23.212640765939884</c:v>
                </c:pt>
                <c:pt idx="55">
                  <c:v>-23.212640765939884</c:v>
                </c:pt>
                <c:pt idx="56">
                  <c:v>-23.212640765939884</c:v>
                </c:pt>
                <c:pt idx="57">
                  <c:v>-23.212640765939884</c:v>
                </c:pt>
                <c:pt idx="58">
                  <c:v>-23.212640765939884</c:v>
                </c:pt>
                <c:pt idx="59">
                  <c:v>-23.212640765939884</c:v>
                </c:pt>
                <c:pt idx="60">
                  <c:v>-23.212640765939884</c:v>
                </c:pt>
                <c:pt idx="61">
                  <c:v>-23.212640765939884</c:v>
                </c:pt>
                <c:pt idx="62">
                  <c:v>-23.212640765939884</c:v>
                </c:pt>
                <c:pt idx="63">
                  <c:v>-23.212640765939884</c:v>
                </c:pt>
                <c:pt idx="64">
                  <c:v>-23.212640765939884</c:v>
                </c:pt>
                <c:pt idx="65">
                  <c:v>-23.212640765939884</c:v>
                </c:pt>
                <c:pt idx="66">
                  <c:v>-23.212640765939884</c:v>
                </c:pt>
                <c:pt idx="67">
                  <c:v>-23.212640765939884</c:v>
                </c:pt>
                <c:pt idx="68">
                  <c:v>-23.212640765939884</c:v>
                </c:pt>
                <c:pt idx="69">
                  <c:v>-23.212640765939884</c:v>
                </c:pt>
                <c:pt idx="70">
                  <c:v>-23.212640765939884</c:v>
                </c:pt>
                <c:pt idx="71">
                  <c:v>-23.212640765939884</c:v>
                </c:pt>
                <c:pt idx="72">
                  <c:v>-23.212640765939884</c:v>
                </c:pt>
                <c:pt idx="73">
                  <c:v>-23.212640765939884</c:v>
                </c:pt>
                <c:pt idx="74">
                  <c:v>-23.212640765939884</c:v>
                </c:pt>
                <c:pt idx="75">
                  <c:v>-23.212640765939884</c:v>
                </c:pt>
                <c:pt idx="76">
                  <c:v>-23.212640765939884</c:v>
                </c:pt>
                <c:pt idx="77">
                  <c:v>-23.212640765939884</c:v>
                </c:pt>
                <c:pt idx="78">
                  <c:v>-23.212640765939884</c:v>
                </c:pt>
                <c:pt idx="79">
                  <c:v>-23.212640765939884</c:v>
                </c:pt>
                <c:pt idx="80">
                  <c:v>-23.212640765939884</c:v>
                </c:pt>
                <c:pt idx="81">
                  <c:v>-23.212640765939884</c:v>
                </c:pt>
                <c:pt idx="82">
                  <c:v>-23.212640765939884</c:v>
                </c:pt>
                <c:pt idx="83">
                  <c:v>-23.212640765939884</c:v>
                </c:pt>
                <c:pt idx="84">
                  <c:v>-23.212640765939884</c:v>
                </c:pt>
                <c:pt idx="85">
                  <c:v>-23.212640765939884</c:v>
                </c:pt>
                <c:pt idx="86">
                  <c:v>-23.212640765939884</c:v>
                </c:pt>
                <c:pt idx="87">
                  <c:v>-23.212640765939884</c:v>
                </c:pt>
                <c:pt idx="88">
                  <c:v>-23.212640765939884</c:v>
                </c:pt>
                <c:pt idx="89">
                  <c:v>-23.212640765939884</c:v>
                </c:pt>
                <c:pt idx="90">
                  <c:v>-23.212640765939884</c:v>
                </c:pt>
                <c:pt idx="91">
                  <c:v>-23.212640765939884</c:v>
                </c:pt>
                <c:pt idx="92">
                  <c:v>-23.212640765939884</c:v>
                </c:pt>
                <c:pt idx="93">
                  <c:v>-23.212640765939884</c:v>
                </c:pt>
                <c:pt idx="94">
                  <c:v>-23.212640765939884</c:v>
                </c:pt>
                <c:pt idx="95">
                  <c:v>-23.212640765939884</c:v>
                </c:pt>
                <c:pt idx="96">
                  <c:v>-23.212640765939884</c:v>
                </c:pt>
                <c:pt idx="97">
                  <c:v>-23.212640765939884</c:v>
                </c:pt>
                <c:pt idx="98">
                  <c:v>-23.212640765939884</c:v>
                </c:pt>
                <c:pt idx="99">
                  <c:v>-23.212640765939884</c:v>
                </c:pt>
                <c:pt idx="100">
                  <c:v>-23.212640765939884</c:v>
                </c:pt>
                <c:pt idx="101">
                  <c:v>-23.212640765939884</c:v>
                </c:pt>
                <c:pt idx="102">
                  <c:v>-23.212640765939884</c:v>
                </c:pt>
                <c:pt idx="103">
                  <c:v>-23.212640765939884</c:v>
                </c:pt>
                <c:pt idx="104">
                  <c:v>-23.212640765939884</c:v>
                </c:pt>
                <c:pt idx="105">
                  <c:v>-23.212640765939884</c:v>
                </c:pt>
                <c:pt idx="106">
                  <c:v>-23.212640765939884</c:v>
                </c:pt>
                <c:pt idx="107">
                  <c:v>-23.212640765939884</c:v>
                </c:pt>
                <c:pt idx="108">
                  <c:v>-23.212640765939884</c:v>
                </c:pt>
                <c:pt idx="109">
                  <c:v>-23.212640765939884</c:v>
                </c:pt>
                <c:pt idx="110">
                  <c:v>-23.212640765939884</c:v>
                </c:pt>
                <c:pt idx="111">
                  <c:v>-23.212640765939884</c:v>
                </c:pt>
                <c:pt idx="112">
                  <c:v>-23.212640765939884</c:v>
                </c:pt>
                <c:pt idx="113">
                  <c:v>-23.212640765939884</c:v>
                </c:pt>
                <c:pt idx="114">
                  <c:v>-23.212640765939884</c:v>
                </c:pt>
                <c:pt idx="115">
                  <c:v>-23.212640765939884</c:v>
                </c:pt>
                <c:pt idx="116">
                  <c:v>-23.212640765939884</c:v>
                </c:pt>
                <c:pt idx="117">
                  <c:v>-23.212640765939884</c:v>
                </c:pt>
                <c:pt idx="118">
                  <c:v>-23.212640765939884</c:v>
                </c:pt>
                <c:pt idx="119">
                  <c:v>-23.212640765939884</c:v>
                </c:pt>
                <c:pt idx="120">
                  <c:v>-23.212640765939884</c:v>
                </c:pt>
                <c:pt idx="121">
                  <c:v>-23.212640765939884</c:v>
                </c:pt>
                <c:pt idx="122">
                  <c:v>-23.212640765939884</c:v>
                </c:pt>
                <c:pt idx="123">
                  <c:v>-23.212640765939884</c:v>
                </c:pt>
                <c:pt idx="124">
                  <c:v>-23.212640765939884</c:v>
                </c:pt>
                <c:pt idx="125">
                  <c:v>-23.212640765939884</c:v>
                </c:pt>
                <c:pt idx="126">
                  <c:v>-23.212640765939884</c:v>
                </c:pt>
                <c:pt idx="127">
                  <c:v>-23.212640765939884</c:v>
                </c:pt>
                <c:pt idx="128">
                  <c:v>-23.212640765939884</c:v>
                </c:pt>
                <c:pt idx="129">
                  <c:v>-23.212640765939884</c:v>
                </c:pt>
                <c:pt idx="130">
                  <c:v>-23.212640765939884</c:v>
                </c:pt>
                <c:pt idx="131">
                  <c:v>-23.212640765939884</c:v>
                </c:pt>
                <c:pt idx="132">
                  <c:v>-23.212640765939884</c:v>
                </c:pt>
                <c:pt idx="133">
                  <c:v>-23.212640765939884</c:v>
                </c:pt>
                <c:pt idx="134">
                  <c:v>-23.212640765939884</c:v>
                </c:pt>
                <c:pt idx="135">
                  <c:v>-23.212640765939884</c:v>
                </c:pt>
                <c:pt idx="136">
                  <c:v>-23.212640765939884</c:v>
                </c:pt>
                <c:pt idx="137">
                  <c:v>-23.212640765939884</c:v>
                </c:pt>
                <c:pt idx="138">
                  <c:v>-23.212640765939884</c:v>
                </c:pt>
                <c:pt idx="139">
                  <c:v>-23.212640765939884</c:v>
                </c:pt>
                <c:pt idx="140">
                  <c:v>-23.212640765939884</c:v>
                </c:pt>
                <c:pt idx="141">
                  <c:v>-23.212640765939884</c:v>
                </c:pt>
                <c:pt idx="142">
                  <c:v>-23.212640765939884</c:v>
                </c:pt>
                <c:pt idx="143">
                  <c:v>-23.212640765939884</c:v>
                </c:pt>
                <c:pt idx="144">
                  <c:v>-23.212640765939884</c:v>
                </c:pt>
                <c:pt idx="145">
                  <c:v>-23.212640765939884</c:v>
                </c:pt>
                <c:pt idx="146">
                  <c:v>-23.212640765939884</c:v>
                </c:pt>
                <c:pt idx="147">
                  <c:v>-23.212640765939884</c:v>
                </c:pt>
                <c:pt idx="148">
                  <c:v>-23.212640765939884</c:v>
                </c:pt>
                <c:pt idx="149">
                  <c:v>-23.212640765939884</c:v>
                </c:pt>
                <c:pt idx="150">
                  <c:v>-23.212640765939884</c:v>
                </c:pt>
                <c:pt idx="151">
                  <c:v>-23.212640765939884</c:v>
                </c:pt>
                <c:pt idx="152">
                  <c:v>-23.212640765939884</c:v>
                </c:pt>
                <c:pt idx="153">
                  <c:v>-23.212640765939884</c:v>
                </c:pt>
                <c:pt idx="154">
                  <c:v>-23.212640765939884</c:v>
                </c:pt>
                <c:pt idx="155">
                  <c:v>-23.212640765939884</c:v>
                </c:pt>
                <c:pt idx="156">
                  <c:v>-23.212640765939884</c:v>
                </c:pt>
                <c:pt idx="157">
                  <c:v>-23.212640765939884</c:v>
                </c:pt>
                <c:pt idx="158">
                  <c:v>-23.212640765939884</c:v>
                </c:pt>
                <c:pt idx="159">
                  <c:v>-23.212640765939884</c:v>
                </c:pt>
                <c:pt idx="160">
                  <c:v>-23.212640765939884</c:v>
                </c:pt>
                <c:pt idx="161">
                  <c:v>-23.212640765939884</c:v>
                </c:pt>
                <c:pt idx="162">
                  <c:v>-23.212640765939884</c:v>
                </c:pt>
                <c:pt idx="163">
                  <c:v>-23.212640765939884</c:v>
                </c:pt>
                <c:pt idx="164">
                  <c:v>-23.212640765939884</c:v>
                </c:pt>
                <c:pt idx="165">
                  <c:v>-23.212640765939884</c:v>
                </c:pt>
                <c:pt idx="166">
                  <c:v>-23.212640765939884</c:v>
                </c:pt>
                <c:pt idx="167">
                  <c:v>-23.212640765939884</c:v>
                </c:pt>
                <c:pt idx="168">
                  <c:v>-23.212640765939884</c:v>
                </c:pt>
                <c:pt idx="169">
                  <c:v>-23.212640765939884</c:v>
                </c:pt>
                <c:pt idx="170">
                  <c:v>-23.212640765939884</c:v>
                </c:pt>
                <c:pt idx="171">
                  <c:v>-23.212640765939884</c:v>
                </c:pt>
                <c:pt idx="172">
                  <c:v>-23.212640765939884</c:v>
                </c:pt>
                <c:pt idx="173">
                  <c:v>-23.212640765939884</c:v>
                </c:pt>
                <c:pt idx="174">
                  <c:v>-23.212640765939884</c:v>
                </c:pt>
                <c:pt idx="175">
                  <c:v>-23.212640765939884</c:v>
                </c:pt>
                <c:pt idx="176">
                  <c:v>-23.212640765939884</c:v>
                </c:pt>
                <c:pt idx="177">
                  <c:v>-23.212640765939884</c:v>
                </c:pt>
                <c:pt idx="178">
                  <c:v>-23.212640765939884</c:v>
                </c:pt>
                <c:pt idx="179">
                  <c:v>-23.212640765939884</c:v>
                </c:pt>
                <c:pt idx="180">
                  <c:v>-23.212640765939884</c:v>
                </c:pt>
                <c:pt idx="181">
                  <c:v>-23.212640765939884</c:v>
                </c:pt>
                <c:pt idx="182">
                  <c:v>-23.212640765939884</c:v>
                </c:pt>
                <c:pt idx="183">
                  <c:v>-23.212640765939884</c:v>
                </c:pt>
                <c:pt idx="184">
                  <c:v>-23.212640765939884</c:v>
                </c:pt>
                <c:pt idx="185">
                  <c:v>-23.212640765939884</c:v>
                </c:pt>
                <c:pt idx="186">
                  <c:v>-23.212640765939884</c:v>
                </c:pt>
                <c:pt idx="187">
                  <c:v>-23.212640765939884</c:v>
                </c:pt>
                <c:pt idx="188">
                  <c:v>-23.212640765939884</c:v>
                </c:pt>
                <c:pt idx="189">
                  <c:v>-23.212640765939884</c:v>
                </c:pt>
                <c:pt idx="190">
                  <c:v>-23.212640765939884</c:v>
                </c:pt>
                <c:pt idx="191">
                  <c:v>-23.212640765939884</c:v>
                </c:pt>
                <c:pt idx="192">
                  <c:v>-23.212640765939884</c:v>
                </c:pt>
                <c:pt idx="193">
                  <c:v>-23.212640765939884</c:v>
                </c:pt>
                <c:pt idx="194">
                  <c:v>-23.212640765939884</c:v>
                </c:pt>
                <c:pt idx="195">
                  <c:v>-23.212640765939884</c:v>
                </c:pt>
                <c:pt idx="196">
                  <c:v>-23.212640765939884</c:v>
                </c:pt>
                <c:pt idx="197">
                  <c:v>-23.212640765939884</c:v>
                </c:pt>
                <c:pt idx="198">
                  <c:v>-23.212640765939884</c:v>
                </c:pt>
                <c:pt idx="199">
                  <c:v>-23.212640765939884</c:v>
                </c:pt>
                <c:pt idx="200">
                  <c:v>-23.212640765939884</c:v>
                </c:pt>
                <c:pt idx="201">
                  <c:v>-23.212640765939884</c:v>
                </c:pt>
                <c:pt idx="202">
                  <c:v>-23.212640765939884</c:v>
                </c:pt>
                <c:pt idx="203">
                  <c:v>-23.212640765939884</c:v>
                </c:pt>
                <c:pt idx="204">
                  <c:v>-23.212640765939884</c:v>
                </c:pt>
                <c:pt idx="205">
                  <c:v>-23.212640765939884</c:v>
                </c:pt>
                <c:pt idx="206">
                  <c:v>-23.212640765939884</c:v>
                </c:pt>
                <c:pt idx="207">
                  <c:v>-23.212640765939884</c:v>
                </c:pt>
                <c:pt idx="208">
                  <c:v>-23.212640765939884</c:v>
                </c:pt>
                <c:pt idx="209">
                  <c:v>-23.212640765939884</c:v>
                </c:pt>
                <c:pt idx="210">
                  <c:v>-23.212640765939884</c:v>
                </c:pt>
                <c:pt idx="211">
                  <c:v>-23.212640765939884</c:v>
                </c:pt>
                <c:pt idx="212">
                  <c:v>-23.212640765939884</c:v>
                </c:pt>
                <c:pt idx="213">
                  <c:v>-23.212640765939884</c:v>
                </c:pt>
                <c:pt idx="214">
                  <c:v>-23.212640765939884</c:v>
                </c:pt>
                <c:pt idx="215">
                  <c:v>-23.212640765939884</c:v>
                </c:pt>
                <c:pt idx="216">
                  <c:v>-23.212640765939884</c:v>
                </c:pt>
                <c:pt idx="217">
                  <c:v>-23.212640765939884</c:v>
                </c:pt>
                <c:pt idx="218">
                  <c:v>-23.212640765939884</c:v>
                </c:pt>
                <c:pt idx="219">
                  <c:v>-23.212640765939884</c:v>
                </c:pt>
                <c:pt idx="220">
                  <c:v>-23.212640765939884</c:v>
                </c:pt>
                <c:pt idx="221">
                  <c:v>-23.212640765939884</c:v>
                </c:pt>
                <c:pt idx="222">
                  <c:v>-23.212640765939884</c:v>
                </c:pt>
                <c:pt idx="223">
                  <c:v>-23.212640765939884</c:v>
                </c:pt>
                <c:pt idx="224">
                  <c:v>-23.212640765939884</c:v>
                </c:pt>
                <c:pt idx="225">
                  <c:v>-23.212640765939884</c:v>
                </c:pt>
                <c:pt idx="226">
                  <c:v>-23.212640765939884</c:v>
                </c:pt>
                <c:pt idx="227">
                  <c:v>-23.212640765939884</c:v>
                </c:pt>
                <c:pt idx="228">
                  <c:v>-23.212640765939884</c:v>
                </c:pt>
                <c:pt idx="229">
                  <c:v>-23.212640765939884</c:v>
                </c:pt>
                <c:pt idx="230">
                  <c:v>-23.212640765939884</c:v>
                </c:pt>
                <c:pt idx="231">
                  <c:v>-23.212640765939884</c:v>
                </c:pt>
                <c:pt idx="232">
                  <c:v>-23.212640765939884</c:v>
                </c:pt>
                <c:pt idx="233">
                  <c:v>-23.212640765939884</c:v>
                </c:pt>
                <c:pt idx="234">
                  <c:v>-23.212640765939884</c:v>
                </c:pt>
                <c:pt idx="235">
                  <c:v>-23.212640765939884</c:v>
                </c:pt>
                <c:pt idx="236">
                  <c:v>-23.212640765939884</c:v>
                </c:pt>
                <c:pt idx="237">
                  <c:v>-23.212640765939884</c:v>
                </c:pt>
                <c:pt idx="238">
                  <c:v>-23.212640765939884</c:v>
                </c:pt>
                <c:pt idx="239">
                  <c:v>-23.212640765939884</c:v>
                </c:pt>
                <c:pt idx="240">
                  <c:v>-23.212640765939884</c:v>
                </c:pt>
                <c:pt idx="241">
                  <c:v>-23.212640765939884</c:v>
                </c:pt>
                <c:pt idx="242">
                  <c:v>-23.212640765939884</c:v>
                </c:pt>
                <c:pt idx="243">
                  <c:v>-23.212640765939884</c:v>
                </c:pt>
                <c:pt idx="244">
                  <c:v>-23.212640765939884</c:v>
                </c:pt>
                <c:pt idx="245">
                  <c:v>-23.212640765939884</c:v>
                </c:pt>
                <c:pt idx="246">
                  <c:v>-23.212640765939884</c:v>
                </c:pt>
                <c:pt idx="247">
                  <c:v>-23.212640765939884</c:v>
                </c:pt>
                <c:pt idx="248">
                  <c:v>-23.212640765939884</c:v>
                </c:pt>
                <c:pt idx="249">
                  <c:v>-23.212640765939884</c:v>
                </c:pt>
                <c:pt idx="250">
                  <c:v>-23.212640765939884</c:v>
                </c:pt>
                <c:pt idx="251">
                  <c:v>-23.212640765939884</c:v>
                </c:pt>
                <c:pt idx="252">
                  <c:v>-23.212640765939884</c:v>
                </c:pt>
                <c:pt idx="253">
                  <c:v>-23.212640765939884</c:v>
                </c:pt>
                <c:pt idx="254">
                  <c:v>-23.212640765939884</c:v>
                </c:pt>
                <c:pt idx="255">
                  <c:v>-23.212640765939884</c:v>
                </c:pt>
                <c:pt idx="256">
                  <c:v>-23.212640765939884</c:v>
                </c:pt>
                <c:pt idx="257">
                  <c:v>-23.212640765939884</c:v>
                </c:pt>
                <c:pt idx="258">
                  <c:v>-23.212640765939884</c:v>
                </c:pt>
                <c:pt idx="259">
                  <c:v>-23.212640765939884</c:v>
                </c:pt>
                <c:pt idx="260">
                  <c:v>-23.212640765939884</c:v>
                </c:pt>
                <c:pt idx="261">
                  <c:v>-23.212640765939884</c:v>
                </c:pt>
                <c:pt idx="262">
                  <c:v>-23.212640765939884</c:v>
                </c:pt>
                <c:pt idx="263">
                  <c:v>-23.212640765939884</c:v>
                </c:pt>
                <c:pt idx="264">
                  <c:v>-23.212640765939884</c:v>
                </c:pt>
                <c:pt idx="265">
                  <c:v>-23.212640765939884</c:v>
                </c:pt>
                <c:pt idx="266">
                  <c:v>-23.212640765939884</c:v>
                </c:pt>
                <c:pt idx="267">
                  <c:v>-23.212640765939884</c:v>
                </c:pt>
                <c:pt idx="268">
                  <c:v>-23.212640765939884</c:v>
                </c:pt>
                <c:pt idx="269">
                  <c:v>-23.212640765939884</c:v>
                </c:pt>
                <c:pt idx="270">
                  <c:v>-23.212640765939884</c:v>
                </c:pt>
                <c:pt idx="271">
                  <c:v>-23.212640765939884</c:v>
                </c:pt>
                <c:pt idx="272">
                  <c:v>-23.212640765939884</c:v>
                </c:pt>
                <c:pt idx="273">
                  <c:v>-23.212640765939884</c:v>
                </c:pt>
                <c:pt idx="274">
                  <c:v>-23.212640765939884</c:v>
                </c:pt>
                <c:pt idx="275">
                  <c:v>-23.212640765939884</c:v>
                </c:pt>
                <c:pt idx="276">
                  <c:v>-23.212640765939884</c:v>
                </c:pt>
                <c:pt idx="277">
                  <c:v>-23.212640765939884</c:v>
                </c:pt>
                <c:pt idx="278">
                  <c:v>-23.212640765939884</c:v>
                </c:pt>
                <c:pt idx="279">
                  <c:v>-23.212640765939884</c:v>
                </c:pt>
                <c:pt idx="280">
                  <c:v>-23.212640765939884</c:v>
                </c:pt>
                <c:pt idx="281">
                  <c:v>-23.212640765939884</c:v>
                </c:pt>
                <c:pt idx="282">
                  <c:v>-23.212640765939884</c:v>
                </c:pt>
                <c:pt idx="283">
                  <c:v>-23.212640765939884</c:v>
                </c:pt>
                <c:pt idx="284">
                  <c:v>-23.212640765939884</c:v>
                </c:pt>
                <c:pt idx="285">
                  <c:v>-23.212640765939884</c:v>
                </c:pt>
                <c:pt idx="286">
                  <c:v>-23.212640765939884</c:v>
                </c:pt>
                <c:pt idx="287">
                  <c:v>-23.212640765939884</c:v>
                </c:pt>
                <c:pt idx="288">
                  <c:v>-23.212640765939884</c:v>
                </c:pt>
                <c:pt idx="289">
                  <c:v>-23.212640765939884</c:v>
                </c:pt>
                <c:pt idx="290">
                  <c:v>-23.212640765939884</c:v>
                </c:pt>
                <c:pt idx="291">
                  <c:v>-23.212640765939884</c:v>
                </c:pt>
                <c:pt idx="292">
                  <c:v>-23.212640765939884</c:v>
                </c:pt>
                <c:pt idx="293">
                  <c:v>-23.212640765939884</c:v>
                </c:pt>
                <c:pt idx="294">
                  <c:v>-23.212640765939884</c:v>
                </c:pt>
                <c:pt idx="295">
                  <c:v>-23.212640765939884</c:v>
                </c:pt>
                <c:pt idx="296">
                  <c:v>-23.212640765939884</c:v>
                </c:pt>
                <c:pt idx="297">
                  <c:v>-23.212640765939884</c:v>
                </c:pt>
                <c:pt idx="298">
                  <c:v>-23.212640765939884</c:v>
                </c:pt>
                <c:pt idx="299">
                  <c:v>-23.212640765939884</c:v>
                </c:pt>
                <c:pt idx="300">
                  <c:v>-23.212640765939884</c:v>
                </c:pt>
                <c:pt idx="301">
                  <c:v>-23.212640765939884</c:v>
                </c:pt>
                <c:pt idx="302">
                  <c:v>-23.212640765939884</c:v>
                </c:pt>
                <c:pt idx="303">
                  <c:v>-23.212640765939884</c:v>
                </c:pt>
                <c:pt idx="304">
                  <c:v>-23.212640765939884</c:v>
                </c:pt>
                <c:pt idx="305">
                  <c:v>-23.212640765939884</c:v>
                </c:pt>
                <c:pt idx="306">
                  <c:v>-23.212640765939884</c:v>
                </c:pt>
                <c:pt idx="307">
                  <c:v>-23.212640765939884</c:v>
                </c:pt>
                <c:pt idx="308">
                  <c:v>-23.212640765939884</c:v>
                </c:pt>
                <c:pt idx="309">
                  <c:v>-23.212640765939884</c:v>
                </c:pt>
                <c:pt idx="310">
                  <c:v>-23.212640765939884</c:v>
                </c:pt>
                <c:pt idx="311">
                  <c:v>-23.212640765939884</c:v>
                </c:pt>
                <c:pt idx="312">
                  <c:v>-23.212640765939884</c:v>
                </c:pt>
                <c:pt idx="313">
                  <c:v>-23.212640765939884</c:v>
                </c:pt>
                <c:pt idx="314">
                  <c:v>-23.212640765939884</c:v>
                </c:pt>
                <c:pt idx="315">
                  <c:v>-23.212640765939884</c:v>
                </c:pt>
                <c:pt idx="316">
                  <c:v>-23.212640765939884</c:v>
                </c:pt>
                <c:pt idx="317">
                  <c:v>-23.212640765939884</c:v>
                </c:pt>
                <c:pt idx="318">
                  <c:v>-23.212640765939884</c:v>
                </c:pt>
                <c:pt idx="319">
                  <c:v>-23.212640765939884</c:v>
                </c:pt>
                <c:pt idx="320">
                  <c:v>-23.212640765939884</c:v>
                </c:pt>
                <c:pt idx="321">
                  <c:v>-23.212640765939884</c:v>
                </c:pt>
                <c:pt idx="322">
                  <c:v>-23.212640765939884</c:v>
                </c:pt>
                <c:pt idx="323">
                  <c:v>-23.212640765939884</c:v>
                </c:pt>
                <c:pt idx="324">
                  <c:v>-23.212640765939884</c:v>
                </c:pt>
                <c:pt idx="325">
                  <c:v>-23.212640765939884</c:v>
                </c:pt>
                <c:pt idx="326">
                  <c:v>-23.212640765939884</c:v>
                </c:pt>
                <c:pt idx="327">
                  <c:v>-23.212640765939884</c:v>
                </c:pt>
                <c:pt idx="328">
                  <c:v>-23.212640765939884</c:v>
                </c:pt>
                <c:pt idx="329">
                  <c:v>-23.212640765939884</c:v>
                </c:pt>
                <c:pt idx="330">
                  <c:v>-23.212640765939884</c:v>
                </c:pt>
                <c:pt idx="331">
                  <c:v>-23.212640765939884</c:v>
                </c:pt>
                <c:pt idx="332">
                  <c:v>-23.212640765939884</c:v>
                </c:pt>
                <c:pt idx="333">
                  <c:v>-23.212640765939884</c:v>
                </c:pt>
                <c:pt idx="334">
                  <c:v>-23.212640765939884</c:v>
                </c:pt>
                <c:pt idx="335">
                  <c:v>-23.212640765939884</c:v>
                </c:pt>
                <c:pt idx="336">
                  <c:v>-23.212640765939884</c:v>
                </c:pt>
                <c:pt idx="337">
                  <c:v>-23.212640765939884</c:v>
                </c:pt>
                <c:pt idx="338">
                  <c:v>-23.212640765939884</c:v>
                </c:pt>
                <c:pt idx="339">
                  <c:v>-23.212640765939884</c:v>
                </c:pt>
                <c:pt idx="340">
                  <c:v>-23.212640765939884</c:v>
                </c:pt>
                <c:pt idx="341">
                  <c:v>-23.212640765939884</c:v>
                </c:pt>
                <c:pt idx="342">
                  <c:v>-23.212640765939884</c:v>
                </c:pt>
                <c:pt idx="343">
                  <c:v>-23.212640765939884</c:v>
                </c:pt>
                <c:pt idx="344">
                  <c:v>-23.212640765939884</c:v>
                </c:pt>
                <c:pt idx="345">
                  <c:v>-23.212640765939884</c:v>
                </c:pt>
                <c:pt idx="346">
                  <c:v>-23.212640765939884</c:v>
                </c:pt>
                <c:pt idx="347">
                  <c:v>-23.212640765939884</c:v>
                </c:pt>
                <c:pt idx="348">
                  <c:v>-23.212640765939884</c:v>
                </c:pt>
                <c:pt idx="349">
                  <c:v>-23.212640765939884</c:v>
                </c:pt>
                <c:pt idx="350">
                  <c:v>-23.212640765939884</c:v>
                </c:pt>
                <c:pt idx="351">
                  <c:v>-23.212640765939884</c:v>
                </c:pt>
                <c:pt idx="352">
                  <c:v>-23.212640765939884</c:v>
                </c:pt>
                <c:pt idx="353">
                  <c:v>-23.212640765939884</c:v>
                </c:pt>
                <c:pt idx="354">
                  <c:v>-23.212640765939884</c:v>
                </c:pt>
                <c:pt idx="355">
                  <c:v>-23.212640765939884</c:v>
                </c:pt>
                <c:pt idx="356">
                  <c:v>-23.212640765939884</c:v>
                </c:pt>
                <c:pt idx="357">
                  <c:v>-23.212640765939884</c:v>
                </c:pt>
                <c:pt idx="358">
                  <c:v>-23.212640765939884</c:v>
                </c:pt>
                <c:pt idx="359">
                  <c:v>-23.212640765939884</c:v>
                </c:pt>
                <c:pt idx="360">
                  <c:v>-23.212640765939884</c:v>
                </c:pt>
                <c:pt idx="361">
                  <c:v>-23.212640765939884</c:v>
                </c:pt>
                <c:pt idx="362">
                  <c:v>-23.212640765939884</c:v>
                </c:pt>
                <c:pt idx="363">
                  <c:v>-23.212640765939884</c:v>
                </c:pt>
                <c:pt idx="364">
                  <c:v>-23.212640765939884</c:v>
                </c:pt>
                <c:pt idx="365">
                  <c:v>-23.212640765939884</c:v>
                </c:pt>
                <c:pt idx="366">
                  <c:v>-23.212640765939884</c:v>
                </c:pt>
                <c:pt idx="367">
                  <c:v>-23.212640765939884</c:v>
                </c:pt>
                <c:pt idx="368">
                  <c:v>-23.212640765939884</c:v>
                </c:pt>
                <c:pt idx="369">
                  <c:v>-23.212640765939884</c:v>
                </c:pt>
                <c:pt idx="370">
                  <c:v>-23.212640765939884</c:v>
                </c:pt>
                <c:pt idx="371">
                  <c:v>-23.212640765939884</c:v>
                </c:pt>
                <c:pt idx="372">
                  <c:v>-23.212640765939884</c:v>
                </c:pt>
                <c:pt idx="373">
                  <c:v>-23.212640765939884</c:v>
                </c:pt>
                <c:pt idx="374">
                  <c:v>-23.212640765939884</c:v>
                </c:pt>
                <c:pt idx="375">
                  <c:v>-23.212640765939884</c:v>
                </c:pt>
                <c:pt idx="376">
                  <c:v>-23.212640765939884</c:v>
                </c:pt>
                <c:pt idx="377">
                  <c:v>-23.212640765939884</c:v>
                </c:pt>
                <c:pt idx="378">
                  <c:v>-23.212640765939884</c:v>
                </c:pt>
                <c:pt idx="379">
                  <c:v>-23.212640765939884</c:v>
                </c:pt>
                <c:pt idx="380">
                  <c:v>-23.212640765939884</c:v>
                </c:pt>
                <c:pt idx="381">
                  <c:v>-23.212640765939884</c:v>
                </c:pt>
                <c:pt idx="382">
                  <c:v>-23.212640765939884</c:v>
                </c:pt>
                <c:pt idx="383">
                  <c:v>-23.212640765939884</c:v>
                </c:pt>
                <c:pt idx="384">
                  <c:v>-23.212640765939884</c:v>
                </c:pt>
                <c:pt idx="385">
                  <c:v>-23.212640765939884</c:v>
                </c:pt>
                <c:pt idx="386">
                  <c:v>-23.212640765939884</c:v>
                </c:pt>
                <c:pt idx="387">
                  <c:v>-23.212640765939884</c:v>
                </c:pt>
                <c:pt idx="388">
                  <c:v>-23.212640765939884</c:v>
                </c:pt>
                <c:pt idx="389">
                  <c:v>-23.212640765939884</c:v>
                </c:pt>
                <c:pt idx="390">
                  <c:v>-23.212640765939884</c:v>
                </c:pt>
                <c:pt idx="391">
                  <c:v>-23.212640765939884</c:v>
                </c:pt>
                <c:pt idx="392">
                  <c:v>-23.212640765939884</c:v>
                </c:pt>
                <c:pt idx="393">
                  <c:v>-23.212640765939884</c:v>
                </c:pt>
                <c:pt idx="394">
                  <c:v>-23.212640765939884</c:v>
                </c:pt>
                <c:pt idx="395">
                  <c:v>-23.212640765939884</c:v>
                </c:pt>
                <c:pt idx="396">
                  <c:v>-23.212640765939884</c:v>
                </c:pt>
                <c:pt idx="397">
                  <c:v>-23.212640765939884</c:v>
                </c:pt>
                <c:pt idx="398">
                  <c:v>-23.212640765939884</c:v>
                </c:pt>
                <c:pt idx="399">
                  <c:v>-23.212640765939884</c:v>
                </c:pt>
                <c:pt idx="400">
                  <c:v>-23.212640765939884</c:v>
                </c:pt>
                <c:pt idx="401">
                  <c:v>-23.212640765939884</c:v>
                </c:pt>
                <c:pt idx="402">
                  <c:v>-23.212640765939884</c:v>
                </c:pt>
                <c:pt idx="403">
                  <c:v>-23.212640765939884</c:v>
                </c:pt>
                <c:pt idx="404">
                  <c:v>-23.212640765939884</c:v>
                </c:pt>
                <c:pt idx="405">
                  <c:v>-23.212640765939884</c:v>
                </c:pt>
                <c:pt idx="406">
                  <c:v>-23.212640765939884</c:v>
                </c:pt>
                <c:pt idx="407">
                  <c:v>-23.212640765939884</c:v>
                </c:pt>
                <c:pt idx="408">
                  <c:v>-23.212640765939884</c:v>
                </c:pt>
                <c:pt idx="409">
                  <c:v>-23.212640765939884</c:v>
                </c:pt>
                <c:pt idx="410">
                  <c:v>-23.212640765939884</c:v>
                </c:pt>
                <c:pt idx="411">
                  <c:v>-23.212640765939884</c:v>
                </c:pt>
                <c:pt idx="412">
                  <c:v>-23.212640765939884</c:v>
                </c:pt>
                <c:pt idx="413">
                  <c:v>-23.212640765939884</c:v>
                </c:pt>
                <c:pt idx="414">
                  <c:v>-23.212640765939884</c:v>
                </c:pt>
                <c:pt idx="415">
                  <c:v>-23.212640765939884</c:v>
                </c:pt>
                <c:pt idx="416">
                  <c:v>-23.212640765939884</c:v>
                </c:pt>
                <c:pt idx="417">
                  <c:v>-23.212640765939884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axId val="88051712"/>
        <c:axId val="88053248"/>
      </c:scatterChart>
      <c:valAx>
        <c:axId val="88051712"/>
        <c:scaling>
          <c:orientation val="minMax"/>
        </c:scaling>
        <c:axPos val="t"/>
        <c:numFmt formatCode="0.00" sourceLinked="0"/>
        <c:tickLblPos val="low"/>
        <c:crossAx val="88053248"/>
        <c:crosses val="autoZero"/>
        <c:crossBetween val="midCat"/>
      </c:valAx>
      <c:valAx>
        <c:axId val="88053248"/>
        <c:scaling>
          <c:orientation val="maxMin"/>
          <c:max val="420"/>
          <c:min val="0"/>
        </c:scaling>
        <c:axPos val="l"/>
        <c:majorGridlines/>
        <c:numFmt formatCode="General" sourceLinked="1"/>
        <c:tickLblPos val="nextTo"/>
        <c:crossAx val="8805171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Fish Meal</a:t>
            </a:r>
            <a:r>
              <a:rPr lang="en-US"/>
              <a:t>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1024555710318271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8.9607683386505543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'CO2-Fish Meal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'CO2-Fish Meal Vert'!$H$2:$H$287</c:f>
              <c:numCache>
                <c:formatCode>0.00000</c:formatCode>
                <c:ptCount val="286"/>
                <c:pt idx="0">
                  <c:v>-13.713577408000001</c:v>
                </c:pt>
                <c:pt idx="1">
                  <c:v>-13.914918659999996</c:v>
                </c:pt>
                <c:pt idx="2">
                  <c:v>-13.693472595999998</c:v>
                </c:pt>
                <c:pt idx="3">
                  <c:v>-13.828323424000002</c:v>
                </c:pt>
                <c:pt idx="4">
                  <c:v>-13.919901903999998</c:v>
                </c:pt>
                <c:pt idx="5">
                  <c:v>-13.940380711999998</c:v>
                </c:pt>
                <c:pt idx="6">
                  <c:v>-13.947527067999998</c:v>
                </c:pt>
                <c:pt idx="7">
                  <c:v>-13.787092891999999</c:v>
                </c:pt>
                <c:pt idx="8">
                  <c:v>-14.054807989999999</c:v>
                </c:pt>
                <c:pt idx="9">
                  <c:v>-14.013973699999996</c:v>
                </c:pt>
                <c:pt idx="10">
                  <c:v>-13.803695809999999</c:v>
                </c:pt>
                <c:pt idx="11">
                  <c:v>-14.095490629999999</c:v>
                </c:pt>
                <c:pt idx="12">
                  <c:v>-13.848129259999995</c:v>
                </c:pt>
                <c:pt idx="13">
                  <c:v>-13.797468049999997</c:v>
                </c:pt>
                <c:pt idx="14">
                  <c:v>-14.141572009999996</c:v>
                </c:pt>
                <c:pt idx="15">
                  <c:v>-13.975703416000002</c:v>
                </c:pt>
                <c:pt idx="16">
                  <c:v>-13.855198036000001</c:v>
                </c:pt>
                <c:pt idx="17">
                  <c:v>-13.871609432</c:v>
                </c:pt>
                <c:pt idx="18">
                  <c:v>-14.160751518000001</c:v>
                </c:pt>
                <c:pt idx="19">
                  <c:v>-13.757144498000002</c:v>
                </c:pt>
                <c:pt idx="20">
                  <c:v>-13.846314432</c:v>
                </c:pt>
                <c:pt idx="21">
                  <c:v>-13.687360652000002</c:v>
                </c:pt>
                <c:pt idx="22">
                  <c:v>-13.978592084000002</c:v>
                </c:pt>
                <c:pt idx="23">
                  <c:v>-13.777991478000001</c:v>
                </c:pt>
                <c:pt idx="24">
                  <c:v>-13.896383042</c:v>
                </c:pt>
                <c:pt idx="25">
                  <c:v>-13.972053074000002</c:v>
                </c:pt>
                <c:pt idx="26">
                  <c:v>-13.631466964000001</c:v>
                </c:pt>
                <c:pt idx="27">
                  <c:v>-13.761121846000002</c:v>
                </c:pt>
                <c:pt idx="28">
                  <c:v>-13.815380422</c:v>
                </c:pt>
                <c:pt idx="29">
                  <c:v>-14.604924975000001</c:v>
                </c:pt>
                <c:pt idx="30">
                  <c:v>-14.352776475000004</c:v>
                </c:pt>
                <c:pt idx="31">
                  <c:v>-13.571054475000002</c:v>
                </c:pt>
                <c:pt idx="32">
                  <c:v>-14.469397725000002</c:v>
                </c:pt>
                <c:pt idx="33">
                  <c:v>-13.718783364</c:v>
                </c:pt>
                <c:pt idx="34">
                  <c:v>-13.918531590000001</c:v>
                </c:pt>
                <c:pt idx="35">
                  <c:v>-14.005806073999999</c:v>
                </c:pt>
                <c:pt idx="36">
                  <c:v>-13.769936532000003</c:v>
                </c:pt>
                <c:pt idx="37">
                  <c:v>-13.730438944000005</c:v>
                </c:pt>
                <c:pt idx="38">
                  <c:v>-13.924363040000001</c:v>
                </c:pt>
                <c:pt idx="39">
                  <c:v>-13.872197920000003</c:v>
                </c:pt>
                <c:pt idx="40">
                  <c:v>-13.395469600000004</c:v>
                </c:pt>
                <c:pt idx="41">
                  <c:v>-13.762947969000001</c:v>
                </c:pt>
                <c:pt idx="42">
                  <c:v>-13.49331714</c:v>
                </c:pt>
                <c:pt idx="43">
                  <c:v>-13.842870153999998</c:v>
                </c:pt>
                <c:pt idx="44">
                  <c:v>-13.929705950000001</c:v>
                </c:pt>
                <c:pt idx="45">
                  <c:v>-13.784394847999998</c:v>
                </c:pt>
                <c:pt idx="46">
                  <c:v>-13.721051031999998</c:v>
                </c:pt>
                <c:pt idx="47">
                  <c:v>-13.649680148000002</c:v>
                </c:pt>
                <c:pt idx="48">
                  <c:v>-13.901817355999999</c:v>
                </c:pt>
                <c:pt idx="49">
                  <c:v>-13.971658463999999</c:v>
                </c:pt>
                <c:pt idx="50">
                  <c:v>-13.92919017</c:v>
                </c:pt>
                <c:pt idx="51">
                  <c:v>-13.903471091999998</c:v>
                </c:pt>
                <c:pt idx="52">
                  <c:v>-13.648435542</c:v>
                </c:pt>
                <c:pt idx="53">
                  <c:v>-13.927356339999999</c:v>
                </c:pt>
                <c:pt idx="54">
                  <c:v>-13.629826275999999</c:v>
                </c:pt>
                <c:pt idx="55">
                  <c:v>-13.736949814000003</c:v>
                </c:pt>
                <c:pt idx="56">
                  <c:v>-13.751613034000002</c:v>
                </c:pt>
                <c:pt idx="57">
                  <c:v>-13.940748096999997</c:v>
                </c:pt>
                <c:pt idx="58">
                  <c:v>-14.372213901999999</c:v>
                </c:pt>
                <c:pt idx="59">
                  <c:v>-13.601508043999996</c:v>
                </c:pt>
                <c:pt idx="60">
                  <c:v>-13.764353071999999</c:v>
                </c:pt>
                <c:pt idx="61">
                  <c:v>-14.115714270000002</c:v>
                </c:pt>
                <c:pt idx="62">
                  <c:v>-13.777012705000004</c:v>
                </c:pt>
                <c:pt idx="63">
                  <c:v>-14.340234925000001</c:v>
                </c:pt>
                <c:pt idx="64">
                  <c:v>-14.080576225000002</c:v>
                </c:pt>
                <c:pt idx="65">
                  <c:v>-14.070076365000002</c:v>
                </c:pt>
                <c:pt idx="66">
                  <c:v>-14.441037635000001</c:v>
                </c:pt>
                <c:pt idx="67">
                  <c:v>-14.084670764999998</c:v>
                </c:pt>
                <c:pt idx="68">
                  <c:v>-13.833206085</c:v>
                </c:pt>
                <c:pt idx="69">
                  <c:v>-13.671515979999999</c:v>
                </c:pt>
                <c:pt idx="70">
                  <c:v>-13.842108590000002</c:v>
                </c:pt>
                <c:pt idx="71">
                  <c:v>-13.884630429999998</c:v>
                </c:pt>
                <c:pt idx="72">
                  <c:v>-13.890319545000001</c:v>
                </c:pt>
                <c:pt idx="73">
                  <c:v>-13.879840659999996</c:v>
                </c:pt>
                <c:pt idx="74">
                  <c:v>-13.913214926000002</c:v>
                </c:pt>
                <c:pt idx="75">
                  <c:v>-13.996136098000001</c:v>
                </c:pt>
                <c:pt idx="76">
                  <c:v>-13.800051434</c:v>
                </c:pt>
                <c:pt idx="77">
                  <c:v>-13.924004077999999</c:v>
                </c:pt>
                <c:pt idx="78">
                  <c:v>-13.761768335000003</c:v>
                </c:pt>
                <c:pt idx="79">
                  <c:v>-13.818748544000002</c:v>
                </c:pt>
                <c:pt idx="80">
                  <c:v>-13.760089012</c:v>
                </c:pt>
                <c:pt idx="81">
                  <c:v>-13.680479065999998</c:v>
                </c:pt>
                <c:pt idx="82">
                  <c:v>-13.795009221999999</c:v>
                </c:pt>
                <c:pt idx="83">
                  <c:v>-13.801606955999999</c:v>
                </c:pt>
                <c:pt idx="84">
                  <c:v>-13.772674520000001</c:v>
                </c:pt>
                <c:pt idx="85">
                  <c:v>-13.817618405999999</c:v>
                </c:pt>
                <c:pt idx="86">
                  <c:v>-13.918066458999999</c:v>
                </c:pt>
                <c:pt idx="87">
                  <c:v>-13.609284294999998</c:v>
                </c:pt>
                <c:pt idx="88">
                  <c:v>-13.770952968</c:v>
                </c:pt>
                <c:pt idx="89">
                  <c:v>-13.790366682000002</c:v>
                </c:pt>
                <c:pt idx="90">
                  <c:v>-13.768931981999998</c:v>
                </c:pt>
                <c:pt idx="91">
                  <c:v>-13.951135187999997</c:v>
                </c:pt>
                <c:pt idx="92">
                  <c:v>-13.860248699999998</c:v>
                </c:pt>
                <c:pt idx="93">
                  <c:v>-13.732426235999997</c:v>
                </c:pt>
                <c:pt idx="94">
                  <c:v>-13.754167031999996</c:v>
                </c:pt>
                <c:pt idx="95">
                  <c:v>-13.980976691999997</c:v>
                </c:pt>
                <c:pt idx="96">
                  <c:v>-13.798969943999998</c:v>
                </c:pt>
                <c:pt idx="97">
                  <c:v>-14.035762415000002</c:v>
                </c:pt>
                <c:pt idx="98">
                  <c:v>-13.971507010000002</c:v>
                </c:pt>
                <c:pt idx="99">
                  <c:v>-13.725860265000003</c:v>
                </c:pt>
                <c:pt idx="100">
                  <c:v>-13.827860033000002</c:v>
                </c:pt>
                <c:pt idx="101">
                  <c:v>-13.997927053</c:v>
                </c:pt>
                <c:pt idx="102">
                  <c:v>-13.713524845</c:v>
                </c:pt>
                <c:pt idx="103">
                  <c:v>-13.729952288</c:v>
                </c:pt>
                <c:pt idx="104">
                  <c:v>-13.792789461999998</c:v>
                </c:pt>
                <c:pt idx="105">
                  <c:v>-13.817218711999999</c:v>
                </c:pt>
                <c:pt idx="106">
                  <c:v>-13.736031313999998</c:v>
                </c:pt>
                <c:pt idx="107">
                  <c:v>-13.598497207999998</c:v>
                </c:pt>
                <c:pt idx="108">
                  <c:v>-13.845021967999998</c:v>
                </c:pt>
                <c:pt idx="109">
                  <c:v>-13.677759951999999</c:v>
                </c:pt>
                <c:pt idx="110">
                  <c:v>-13.929416775999997</c:v>
                </c:pt>
                <c:pt idx="111">
                  <c:v>-13.702018240000001</c:v>
                </c:pt>
                <c:pt idx="112">
                  <c:v>-13.623234816</c:v>
                </c:pt>
                <c:pt idx="113">
                  <c:v>-13.767888352</c:v>
                </c:pt>
                <c:pt idx="114">
                  <c:v>-13.780615076000004</c:v>
                </c:pt>
                <c:pt idx="115">
                  <c:v>-13.758109380000004</c:v>
                </c:pt>
                <c:pt idx="116">
                  <c:v>-14.018956084000003</c:v>
                </c:pt>
                <c:pt idx="117">
                  <c:v>-13.791634336000005</c:v>
                </c:pt>
                <c:pt idx="118">
                  <c:v>-13.636816272000001</c:v>
                </c:pt>
                <c:pt idx="119">
                  <c:v>-13.714936224000002</c:v>
                </c:pt>
                <c:pt idx="120">
                  <c:v>-13.788827137999997</c:v>
                </c:pt>
                <c:pt idx="121">
                  <c:v>-13.809931066999999</c:v>
                </c:pt>
                <c:pt idx="122">
                  <c:v>-13.891494351999997</c:v>
                </c:pt>
                <c:pt idx="123">
                  <c:v>-14.087368047999997</c:v>
                </c:pt>
                <c:pt idx="124">
                  <c:v>-13.776991072</c:v>
                </c:pt>
                <c:pt idx="125">
                  <c:v>-13.910466570999999</c:v>
                </c:pt>
                <c:pt idx="126">
                  <c:v>-13.783085782000001</c:v>
                </c:pt>
                <c:pt idx="127">
                  <c:v>-14.171089594000001</c:v>
                </c:pt>
                <c:pt idx="128">
                  <c:v>-13.762487398000001</c:v>
                </c:pt>
                <c:pt idx="129">
                  <c:v>-13.966241098000001</c:v>
                </c:pt>
                <c:pt idx="130">
                  <c:v>-13.875950839000001</c:v>
                </c:pt>
                <c:pt idx="131">
                  <c:v>-13.859944515999999</c:v>
                </c:pt>
                <c:pt idx="132">
                  <c:v>-13.977015450000001</c:v>
                </c:pt>
                <c:pt idx="133">
                  <c:v>-13.797079649999999</c:v>
                </c:pt>
                <c:pt idx="134">
                  <c:v>-13.681804425000001</c:v>
                </c:pt>
                <c:pt idx="135">
                  <c:v>-13.639810500000001</c:v>
                </c:pt>
                <c:pt idx="136">
                  <c:v>-13.762432350000003</c:v>
                </c:pt>
                <c:pt idx="137">
                  <c:v>-13.744276425000001</c:v>
                </c:pt>
                <c:pt idx="138">
                  <c:v>-13.756309980000001</c:v>
                </c:pt>
                <c:pt idx="139">
                  <c:v>-13.966794618000002</c:v>
                </c:pt>
                <c:pt idx="140">
                  <c:v>-13.740542318999999</c:v>
                </c:pt>
                <c:pt idx="141">
                  <c:v>-13.810128108000001</c:v>
                </c:pt>
                <c:pt idx="142">
                  <c:v>-14.095077317999998</c:v>
                </c:pt>
                <c:pt idx="143">
                  <c:v>-13.910703765000001</c:v>
                </c:pt>
                <c:pt idx="144">
                  <c:v>-13.856811097999998</c:v>
                </c:pt>
                <c:pt idx="145">
                  <c:v>-13.711987957999998</c:v>
                </c:pt>
                <c:pt idx="146">
                  <c:v>-13.937377262000002</c:v>
                </c:pt>
                <c:pt idx="147">
                  <c:v>-13.677165086000002</c:v>
                </c:pt>
                <c:pt idx="148">
                  <c:v>-13.383926293999998</c:v>
                </c:pt>
                <c:pt idx="149">
                  <c:v>-13.690585976000001</c:v>
                </c:pt>
                <c:pt idx="150">
                  <c:v>-14.034552464000001</c:v>
                </c:pt>
                <c:pt idx="151">
                  <c:v>-13.771476560000004</c:v>
                </c:pt>
                <c:pt idx="152">
                  <c:v>-13.732155824000003</c:v>
                </c:pt>
                <c:pt idx="153">
                  <c:v>-14.069561984</c:v>
                </c:pt>
                <c:pt idx="154">
                  <c:v>-13.923867344000001</c:v>
                </c:pt>
                <c:pt idx="155">
                  <c:v>-13.831721472000005</c:v>
                </c:pt>
                <c:pt idx="156">
                  <c:v>-13.942506825999999</c:v>
                </c:pt>
                <c:pt idx="157">
                  <c:v>-13.665085274999999</c:v>
                </c:pt>
                <c:pt idx="158">
                  <c:v>-13.798965683000002</c:v>
                </c:pt>
                <c:pt idx="159">
                  <c:v>-13.709585994000001</c:v>
                </c:pt>
                <c:pt idx="160">
                  <c:v>-13.785880243000001</c:v>
                </c:pt>
                <c:pt idx="161">
                  <c:v>-13.768378467000002</c:v>
                </c:pt>
                <c:pt idx="162">
                  <c:v>-14.213530265999999</c:v>
                </c:pt>
                <c:pt idx="163">
                  <c:v>-13.762297242000002</c:v>
                </c:pt>
                <c:pt idx="164">
                  <c:v>-13.843212768000001</c:v>
                </c:pt>
                <c:pt idx="165">
                  <c:v>-13.617058680000003</c:v>
                </c:pt>
                <c:pt idx="166">
                  <c:v>-13.648093356</c:v>
                </c:pt>
                <c:pt idx="167">
                  <c:v>-13.566733295999999</c:v>
                </c:pt>
                <c:pt idx="168">
                  <c:v>-13.783097779999999</c:v>
                </c:pt>
                <c:pt idx="169">
                  <c:v>-13.922537219999999</c:v>
                </c:pt>
                <c:pt idx="170">
                  <c:v>-14.040218767999995</c:v>
                </c:pt>
                <c:pt idx="171">
                  <c:v>-13.74875132</c:v>
                </c:pt>
                <c:pt idx="172">
                  <c:v>-13.704989103999996</c:v>
                </c:pt>
                <c:pt idx="173">
                  <c:v>-13.786106303999997</c:v>
                </c:pt>
                <c:pt idx="174">
                  <c:v>-13.793832704000001</c:v>
                </c:pt>
                <c:pt idx="175">
                  <c:v>-13.859014656000001</c:v>
                </c:pt>
                <c:pt idx="176">
                  <c:v>-14.005537536</c:v>
                </c:pt>
                <c:pt idx="177">
                  <c:v>-13.855617024000003</c:v>
                </c:pt>
                <c:pt idx="178">
                  <c:v>-14.092682752000004</c:v>
                </c:pt>
                <c:pt idx="179">
                  <c:v>-13.715191680000002</c:v>
                </c:pt>
                <c:pt idx="180">
                  <c:v>-13.772506496000004</c:v>
                </c:pt>
                <c:pt idx="181">
                  <c:v>-13.880795904000001</c:v>
                </c:pt>
                <c:pt idx="182">
                  <c:v>-13.853159807999999</c:v>
                </c:pt>
                <c:pt idx="183">
                  <c:v>-13.942994816000001</c:v>
                </c:pt>
                <c:pt idx="184">
                  <c:v>-13.881402624000001</c:v>
                </c:pt>
                <c:pt idx="185">
                  <c:v>-13.981905792000001</c:v>
                </c:pt>
                <c:pt idx="186">
                  <c:v>-13.872251264000001</c:v>
                </c:pt>
                <c:pt idx="187">
                  <c:v>-13.936472576000002</c:v>
                </c:pt>
                <c:pt idx="188">
                  <c:v>-13.779746688000001</c:v>
                </c:pt>
                <c:pt idx="189">
                  <c:v>-13.793691136000001</c:v>
                </c:pt>
                <c:pt idx="190">
                  <c:v>-14.006735168000004</c:v>
                </c:pt>
                <c:pt idx="191">
                  <c:v>-13.713806896000003</c:v>
                </c:pt>
                <c:pt idx="192">
                  <c:v>-13.643064224000002</c:v>
                </c:pt>
                <c:pt idx="193">
                  <c:v>-13.635838096000002</c:v>
                </c:pt>
                <c:pt idx="194">
                  <c:v>-13.856443936</c:v>
                </c:pt>
                <c:pt idx="195">
                  <c:v>-13.742874480000003</c:v>
                </c:pt>
                <c:pt idx="196">
                  <c:v>-13.894715135000002</c:v>
                </c:pt>
                <c:pt idx="197">
                  <c:v>-13.899848129999999</c:v>
                </c:pt>
                <c:pt idx="198">
                  <c:v>-13.781297039999998</c:v>
                </c:pt>
                <c:pt idx="199">
                  <c:v>-13.812315999999999</c:v>
                </c:pt>
                <c:pt idx="200">
                  <c:v>-13.769323399999998</c:v>
                </c:pt>
                <c:pt idx="201">
                  <c:v>-13.664252699999999</c:v>
                </c:pt>
                <c:pt idx="202">
                  <c:v>-13.896508542000001</c:v>
                </c:pt>
                <c:pt idx="203">
                  <c:v>-13.873553514999999</c:v>
                </c:pt>
                <c:pt idx="204">
                  <c:v>-13.637398499000001</c:v>
                </c:pt>
                <c:pt idx="205">
                  <c:v>-13.716443372000001</c:v>
                </c:pt>
                <c:pt idx="206">
                  <c:v>-13.919891807999997</c:v>
                </c:pt>
                <c:pt idx="207">
                  <c:v>-13.652093868</c:v>
                </c:pt>
                <c:pt idx="208">
                  <c:v>-13.643753540000001</c:v>
                </c:pt>
                <c:pt idx="209">
                  <c:v>-13.565040420000001</c:v>
                </c:pt>
                <c:pt idx="210">
                  <c:v>-13.501682476000001</c:v>
                </c:pt>
                <c:pt idx="211">
                  <c:v>-13.704858167999999</c:v>
                </c:pt>
                <c:pt idx="212">
                  <c:v>-13.848838319999999</c:v>
                </c:pt>
                <c:pt idx="213">
                  <c:v>-13.930920906000001</c:v>
                </c:pt>
                <c:pt idx="214">
                  <c:v>-13.812353824999999</c:v>
                </c:pt>
                <c:pt idx="215">
                  <c:v>-13.805016777999999</c:v>
                </c:pt>
                <c:pt idx="216">
                  <c:v>-13.777826545</c:v>
                </c:pt>
                <c:pt idx="217">
                  <c:v>-13.577578358</c:v>
                </c:pt>
                <c:pt idx="218">
                  <c:v>-13.734366467999997</c:v>
                </c:pt>
                <c:pt idx="219">
                  <c:v>-13.831514456000001</c:v>
                </c:pt>
                <c:pt idx="220">
                  <c:v>-13.852589635999998</c:v>
                </c:pt>
                <c:pt idx="221">
                  <c:v>-13.969033795999998</c:v>
                </c:pt>
                <c:pt idx="222">
                  <c:v>-13.623491815999998</c:v>
                </c:pt>
                <c:pt idx="223">
                  <c:v>-13.56802922</c:v>
                </c:pt>
                <c:pt idx="224">
                  <c:v>-13.983797159999996</c:v>
                </c:pt>
                <c:pt idx="225">
                  <c:v>-13.761467727999998</c:v>
                </c:pt>
                <c:pt idx="226">
                  <c:v>-13.694342176000001</c:v>
                </c:pt>
                <c:pt idx="227">
                  <c:v>-13.900561071999997</c:v>
                </c:pt>
                <c:pt idx="228">
                  <c:v>-13.562522279999998</c:v>
                </c:pt>
                <c:pt idx="229">
                  <c:v>-13.563631959999997</c:v>
                </c:pt>
                <c:pt idx="230">
                  <c:v>-13.798534217999997</c:v>
                </c:pt>
                <c:pt idx="231">
                  <c:v>-13.823907942999998</c:v>
                </c:pt>
                <c:pt idx="232">
                  <c:v>-13.730522585999998</c:v>
                </c:pt>
                <c:pt idx="233">
                  <c:v>-13.879088552000001</c:v>
                </c:pt>
                <c:pt idx="234">
                  <c:v>-13.779609185</c:v>
                </c:pt>
                <c:pt idx="235">
                  <c:v>-13.703969036000002</c:v>
                </c:pt>
                <c:pt idx="236">
                  <c:v>-13.680426958000002</c:v>
                </c:pt>
                <c:pt idx="237">
                  <c:v>-13.873975897000001</c:v>
                </c:pt>
                <c:pt idx="238">
                  <c:v>-13.848864013</c:v>
                </c:pt>
                <c:pt idx="239">
                  <c:v>-13.685904388999997</c:v>
                </c:pt>
                <c:pt idx="240">
                  <c:v>-13.941222286999999</c:v>
                </c:pt>
                <c:pt idx="241">
                  <c:v>-13.839182907999998</c:v>
                </c:pt>
                <c:pt idx="242">
                  <c:v>-13.820260460000002</c:v>
                </c:pt>
                <c:pt idx="243">
                  <c:v>-13.679602044000003</c:v>
                </c:pt>
                <c:pt idx="244">
                  <c:v>-13.917321684000003</c:v>
                </c:pt>
                <c:pt idx="245">
                  <c:v>-13.776585409999999</c:v>
                </c:pt>
                <c:pt idx="246">
                  <c:v>-13.984155177999998</c:v>
                </c:pt>
                <c:pt idx="247">
                  <c:v>-13.761766262999998</c:v>
                </c:pt>
                <c:pt idx="248">
                  <c:v>-14.037074189999997</c:v>
                </c:pt>
                <c:pt idx="249">
                  <c:v>-13.548893216</c:v>
                </c:pt>
                <c:pt idx="250">
                  <c:v>-13.640953612000001</c:v>
                </c:pt>
                <c:pt idx="251">
                  <c:v>-13.934958776000002</c:v>
                </c:pt>
                <c:pt idx="252">
                  <c:v>-13.894776094000001</c:v>
                </c:pt>
                <c:pt idx="253">
                  <c:v>-13.776486955999999</c:v>
                </c:pt>
                <c:pt idx="254">
                  <c:v>-13.966222993999999</c:v>
                </c:pt>
                <c:pt idx="255">
                  <c:v>-13.790040985999998</c:v>
                </c:pt>
                <c:pt idx="256">
                  <c:v>-13.668302969999999</c:v>
                </c:pt>
                <c:pt idx="257">
                  <c:v>-14.122832838000001</c:v>
                </c:pt>
                <c:pt idx="258">
                  <c:v>-13.750044396</c:v>
                </c:pt>
                <c:pt idx="259">
                  <c:v>-13.718411339999999</c:v>
                </c:pt>
                <c:pt idx="260">
                  <c:v>-13.974794625000001</c:v>
                </c:pt>
                <c:pt idx="261">
                  <c:v>-13.791567960000002</c:v>
                </c:pt>
                <c:pt idx="262">
                  <c:v>-13.681694628000001</c:v>
                </c:pt>
                <c:pt idx="263">
                  <c:v>-14.171693942000003</c:v>
                </c:pt>
                <c:pt idx="264">
                  <c:v>-13.673912322000001</c:v>
                </c:pt>
                <c:pt idx="265">
                  <c:v>-13.761194665999996</c:v>
                </c:pt>
                <c:pt idx="266">
                  <c:v>-13.741049876999996</c:v>
                </c:pt>
                <c:pt idx="267">
                  <c:v>-13.931738964999996</c:v>
                </c:pt>
                <c:pt idx="268">
                  <c:v>-13.879887234</c:v>
                </c:pt>
                <c:pt idx="269">
                  <c:v>-13.756883009999997</c:v>
                </c:pt>
                <c:pt idx="270">
                  <c:v>-13.814866647999997</c:v>
                </c:pt>
                <c:pt idx="271">
                  <c:v>-13.706534156</c:v>
                </c:pt>
                <c:pt idx="272">
                  <c:v>-13.725828975999999</c:v>
                </c:pt>
                <c:pt idx="273">
                  <c:v>-13.909089357999999</c:v>
                </c:pt>
                <c:pt idx="274">
                  <c:v>-13.858569255999999</c:v>
                </c:pt>
                <c:pt idx="275">
                  <c:v>-14.019160750000001</c:v>
                </c:pt>
                <c:pt idx="276">
                  <c:v>-13.787592604</c:v>
                </c:pt>
                <c:pt idx="277">
                  <c:v>-13.879076315999999</c:v>
                </c:pt>
                <c:pt idx="278">
                  <c:v>-13.649307772000002</c:v>
                </c:pt>
                <c:pt idx="279">
                  <c:v>-13.685219388000002</c:v>
                </c:pt>
                <c:pt idx="280">
                  <c:v>-13.725487928000002</c:v>
                </c:pt>
                <c:pt idx="281">
                  <c:v>-14.03196554</c:v>
                </c:pt>
                <c:pt idx="282">
                  <c:v>-13.985501840000003</c:v>
                </c:pt>
                <c:pt idx="283">
                  <c:v>-13.772987540000001</c:v>
                </c:pt>
                <c:pt idx="284">
                  <c:v>-14.024795404000001</c:v>
                </c:pt>
                <c:pt idx="285">
                  <c:v>-13.850904372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1"/>
          <c:order val="1"/>
          <c:tx>
            <c:strRef>
              <c:f>'CO2-Fish Meal Vert'!$AM$1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Vert'!$AM$2:$AM$287</c:f>
              <c:numCache>
                <c:formatCode>0.00000</c:formatCode>
                <c:ptCount val="286"/>
                <c:pt idx="0">
                  <c:v>-13.83206678085315</c:v>
                </c:pt>
                <c:pt idx="1">
                  <c:v>-13.83206678085315</c:v>
                </c:pt>
                <c:pt idx="2">
                  <c:v>-13.83206678085315</c:v>
                </c:pt>
                <c:pt idx="3">
                  <c:v>-13.83206678085315</c:v>
                </c:pt>
                <c:pt idx="4">
                  <c:v>-13.83206678085315</c:v>
                </c:pt>
                <c:pt idx="5">
                  <c:v>-13.83206678085315</c:v>
                </c:pt>
                <c:pt idx="6">
                  <c:v>-13.83206678085315</c:v>
                </c:pt>
                <c:pt idx="7">
                  <c:v>-13.83206678085315</c:v>
                </c:pt>
                <c:pt idx="8">
                  <c:v>-13.83206678085315</c:v>
                </c:pt>
                <c:pt idx="9">
                  <c:v>-13.83206678085315</c:v>
                </c:pt>
                <c:pt idx="10">
                  <c:v>-13.83206678085315</c:v>
                </c:pt>
                <c:pt idx="11">
                  <c:v>-13.83206678085315</c:v>
                </c:pt>
                <c:pt idx="12">
                  <c:v>-13.83206678085315</c:v>
                </c:pt>
                <c:pt idx="13">
                  <c:v>-13.83206678085315</c:v>
                </c:pt>
                <c:pt idx="14">
                  <c:v>-13.83206678085315</c:v>
                </c:pt>
                <c:pt idx="15">
                  <c:v>-13.83206678085315</c:v>
                </c:pt>
                <c:pt idx="16">
                  <c:v>-13.83206678085315</c:v>
                </c:pt>
                <c:pt idx="17">
                  <c:v>-13.83206678085315</c:v>
                </c:pt>
                <c:pt idx="18">
                  <c:v>-13.83206678085315</c:v>
                </c:pt>
                <c:pt idx="19">
                  <c:v>-13.83206678085315</c:v>
                </c:pt>
                <c:pt idx="20">
                  <c:v>-13.83206678085315</c:v>
                </c:pt>
                <c:pt idx="21">
                  <c:v>-13.83206678085315</c:v>
                </c:pt>
                <c:pt idx="22">
                  <c:v>-13.83206678085315</c:v>
                </c:pt>
                <c:pt idx="23">
                  <c:v>-13.83206678085315</c:v>
                </c:pt>
                <c:pt idx="24">
                  <c:v>-13.83206678085315</c:v>
                </c:pt>
                <c:pt idx="25">
                  <c:v>-13.83206678085315</c:v>
                </c:pt>
                <c:pt idx="26">
                  <c:v>-13.83206678085315</c:v>
                </c:pt>
                <c:pt idx="27">
                  <c:v>-13.83206678085315</c:v>
                </c:pt>
                <c:pt idx="28">
                  <c:v>-13.83206678085315</c:v>
                </c:pt>
                <c:pt idx="29">
                  <c:v>-13.83206678085315</c:v>
                </c:pt>
                <c:pt idx="30">
                  <c:v>-13.83206678085315</c:v>
                </c:pt>
                <c:pt idx="31">
                  <c:v>-13.83206678085315</c:v>
                </c:pt>
                <c:pt idx="32">
                  <c:v>-13.83206678085315</c:v>
                </c:pt>
                <c:pt idx="33">
                  <c:v>-13.83206678085315</c:v>
                </c:pt>
                <c:pt idx="34">
                  <c:v>-13.83206678085315</c:v>
                </c:pt>
                <c:pt idx="35">
                  <c:v>-13.83206678085315</c:v>
                </c:pt>
                <c:pt idx="36">
                  <c:v>-13.83206678085315</c:v>
                </c:pt>
                <c:pt idx="37">
                  <c:v>-13.83206678085315</c:v>
                </c:pt>
                <c:pt idx="38">
                  <c:v>-13.83206678085315</c:v>
                </c:pt>
                <c:pt idx="39">
                  <c:v>-13.83206678085315</c:v>
                </c:pt>
                <c:pt idx="40">
                  <c:v>-13.83206678085315</c:v>
                </c:pt>
                <c:pt idx="41">
                  <c:v>-13.83206678085315</c:v>
                </c:pt>
                <c:pt idx="42">
                  <c:v>-13.83206678085315</c:v>
                </c:pt>
                <c:pt idx="43">
                  <c:v>-13.83206678085315</c:v>
                </c:pt>
                <c:pt idx="44">
                  <c:v>-13.83206678085315</c:v>
                </c:pt>
                <c:pt idx="45">
                  <c:v>-13.83206678085315</c:v>
                </c:pt>
                <c:pt idx="46">
                  <c:v>-13.83206678085315</c:v>
                </c:pt>
                <c:pt idx="47">
                  <c:v>-13.83206678085315</c:v>
                </c:pt>
                <c:pt idx="48">
                  <c:v>-13.83206678085315</c:v>
                </c:pt>
                <c:pt idx="49">
                  <c:v>-13.83206678085315</c:v>
                </c:pt>
                <c:pt idx="50">
                  <c:v>-13.83206678085315</c:v>
                </c:pt>
                <c:pt idx="51">
                  <c:v>-13.83206678085315</c:v>
                </c:pt>
                <c:pt idx="52">
                  <c:v>-13.83206678085315</c:v>
                </c:pt>
                <c:pt idx="53">
                  <c:v>-13.83206678085315</c:v>
                </c:pt>
                <c:pt idx="54">
                  <c:v>-13.83206678085315</c:v>
                </c:pt>
                <c:pt idx="55">
                  <c:v>-13.83206678085315</c:v>
                </c:pt>
                <c:pt idx="56">
                  <c:v>-13.83206678085315</c:v>
                </c:pt>
                <c:pt idx="57">
                  <c:v>-13.83206678085315</c:v>
                </c:pt>
                <c:pt idx="58">
                  <c:v>-13.83206678085315</c:v>
                </c:pt>
                <c:pt idx="59">
                  <c:v>-13.83206678085315</c:v>
                </c:pt>
                <c:pt idx="60">
                  <c:v>-13.83206678085315</c:v>
                </c:pt>
                <c:pt idx="61">
                  <c:v>-13.83206678085315</c:v>
                </c:pt>
                <c:pt idx="62">
                  <c:v>-13.83206678085315</c:v>
                </c:pt>
                <c:pt idx="63">
                  <c:v>-13.83206678085315</c:v>
                </c:pt>
                <c:pt idx="64">
                  <c:v>-13.83206678085315</c:v>
                </c:pt>
                <c:pt idx="65">
                  <c:v>-13.83206678085315</c:v>
                </c:pt>
                <c:pt idx="66">
                  <c:v>-13.83206678085315</c:v>
                </c:pt>
                <c:pt idx="67">
                  <c:v>-13.83206678085315</c:v>
                </c:pt>
                <c:pt idx="68">
                  <c:v>-13.83206678085315</c:v>
                </c:pt>
                <c:pt idx="69">
                  <c:v>-13.83206678085315</c:v>
                </c:pt>
                <c:pt idx="70">
                  <c:v>-13.83206678085315</c:v>
                </c:pt>
                <c:pt idx="71">
                  <c:v>-13.83206678085315</c:v>
                </c:pt>
                <c:pt idx="72">
                  <c:v>-13.83206678085315</c:v>
                </c:pt>
                <c:pt idx="73">
                  <c:v>-13.83206678085315</c:v>
                </c:pt>
                <c:pt idx="74">
                  <c:v>-13.83206678085315</c:v>
                </c:pt>
                <c:pt idx="75">
                  <c:v>-13.83206678085315</c:v>
                </c:pt>
                <c:pt idx="76">
                  <c:v>-13.83206678085315</c:v>
                </c:pt>
                <c:pt idx="77">
                  <c:v>-13.83206678085315</c:v>
                </c:pt>
                <c:pt idx="78">
                  <c:v>-13.83206678085315</c:v>
                </c:pt>
                <c:pt idx="79">
                  <c:v>-13.83206678085315</c:v>
                </c:pt>
                <c:pt idx="80">
                  <c:v>-13.83206678085315</c:v>
                </c:pt>
                <c:pt idx="81">
                  <c:v>-13.83206678085315</c:v>
                </c:pt>
                <c:pt idx="82">
                  <c:v>-13.83206678085315</c:v>
                </c:pt>
                <c:pt idx="83">
                  <c:v>-13.83206678085315</c:v>
                </c:pt>
                <c:pt idx="84">
                  <c:v>-13.83206678085315</c:v>
                </c:pt>
                <c:pt idx="85">
                  <c:v>-13.83206678085315</c:v>
                </c:pt>
                <c:pt idx="86">
                  <c:v>-13.83206678085315</c:v>
                </c:pt>
                <c:pt idx="87">
                  <c:v>-13.83206678085315</c:v>
                </c:pt>
                <c:pt idx="88">
                  <c:v>-13.83206678085315</c:v>
                </c:pt>
                <c:pt idx="89">
                  <c:v>-13.83206678085315</c:v>
                </c:pt>
                <c:pt idx="90">
                  <c:v>-13.83206678085315</c:v>
                </c:pt>
                <c:pt idx="91">
                  <c:v>-13.83206678085315</c:v>
                </c:pt>
                <c:pt idx="92">
                  <c:v>-13.83206678085315</c:v>
                </c:pt>
                <c:pt idx="93">
                  <c:v>-13.83206678085315</c:v>
                </c:pt>
                <c:pt idx="94">
                  <c:v>-13.83206678085315</c:v>
                </c:pt>
                <c:pt idx="95">
                  <c:v>-13.83206678085315</c:v>
                </c:pt>
                <c:pt idx="96">
                  <c:v>-13.83206678085315</c:v>
                </c:pt>
                <c:pt idx="97">
                  <c:v>-13.83206678085315</c:v>
                </c:pt>
                <c:pt idx="98">
                  <c:v>-13.83206678085315</c:v>
                </c:pt>
                <c:pt idx="99">
                  <c:v>-13.83206678085315</c:v>
                </c:pt>
                <c:pt idx="100">
                  <c:v>-13.83206678085315</c:v>
                </c:pt>
                <c:pt idx="101">
                  <c:v>-13.83206678085315</c:v>
                </c:pt>
                <c:pt idx="102">
                  <c:v>-13.83206678085315</c:v>
                </c:pt>
                <c:pt idx="103">
                  <c:v>-13.83206678085315</c:v>
                </c:pt>
                <c:pt idx="104">
                  <c:v>-13.83206678085315</c:v>
                </c:pt>
                <c:pt idx="105">
                  <c:v>-13.83206678085315</c:v>
                </c:pt>
                <c:pt idx="106">
                  <c:v>-13.83206678085315</c:v>
                </c:pt>
                <c:pt idx="107">
                  <c:v>-13.83206678085315</c:v>
                </c:pt>
                <c:pt idx="108">
                  <c:v>-13.83206678085315</c:v>
                </c:pt>
                <c:pt idx="109">
                  <c:v>-13.83206678085315</c:v>
                </c:pt>
                <c:pt idx="110">
                  <c:v>-13.83206678085315</c:v>
                </c:pt>
                <c:pt idx="111">
                  <c:v>-13.83206678085315</c:v>
                </c:pt>
                <c:pt idx="112">
                  <c:v>-13.83206678085315</c:v>
                </c:pt>
                <c:pt idx="113">
                  <c:v>-13.83206678085315</c:v>
                </c:pt>
                <c:pt idx="114">
                  <c:v>-13.83206678085315</c:v>
                </c:pt>
                <c:pt idx="115">
                  <c:v>-13.83206678085315</c:v>
                </c:pt>
                <c:pt idx="116">
                  <c:v>-13.83206678085315</c:v>
                </c:pt>
                <c:pt idx="117">
                  <c:v>-13.83206678085315</c:v>
                </c:pt>
                <c:pt idx="118">
                  <c:v>-13.83206678085315</c:v>
                </c:pt>
                <c:pt idx="119">
                  <c:v>-13.83206678085315</c:v>
                </c:pt>
                <c:pt idx="120">
                  <c:v>-13.83206678085315</c:v>
                </c:pt>
                <c:pt idx="121">
                  <c:v>-13.83206678085315</c:v>
                </c:pt>
                <c:pt idx="122">
                  <c:v>-13.83206678085315</c:v>
                </c:pt>
                <c:pt idx="123">
                  <c:v>-13.83206678085315</c:v>
                </c:pt>
                <c:pt idx="124">
                  <c:v>-13.83206678085315</c:v>
                </c:pt>
                <c:pt idx="125">
                  <c:v>-13.83206678085315</c:v>
                </c:pt>
                <c:pt idx="126">
                  <c:v>-13.83206678085315</c:v>
                </c:pt>
                <c:pt idx="127">
                  <c:v>-13.83206678085315</c:v>
                </c:pt>
                <c:pt idx="128">
                  <c:v>-13.83206678085315</c:v>
                </c:pt>
                <c:pt idx="129">
                  <c:v>-13.83206678085315</c:v>
                </c:pt>
                <c:pt idx="130">
                  <c:v>-13.83206678085315</c:v>
                </c:pt>
                <c:pt idx="131">
                  <c:v>-13.83206678085315</c:v>
                </c:pt>
                <c:pt idx="132">
                  <c:v>-13.83206678085315</c:v>
                </c:pt>
                <c:pt idx="133">
                  <c:v>-13.83206678085315</c:v>
                </c:pt>
                <c:pt idx="134">
                  <c:v>-13.83206678085315</c:v>
                </c:pt>
                <c:pt idx="135">
                  <c:v>-13.83206678085315</c:v>
                </c:pt>
                <c:pt idx="136">
                  <c:v>-13.83206678085315</c:v>
                </c:pt>
                <c:pt idx="137">
                  <c:v>-13.83206678085315</c:v>
                </c:pt>
                <c:pt idx="138">
                  <c:v>-13.83206678085315</c:v>
                </c:pt>
                <c:pt idx="139">
                  <c:v>-13.83206678085315</c:v>
                </c:pt>
                <c:pt idx="140">
                  <c:v>-13.83206678085315</c:v>
                </c:pt>
                <c:pt idx="141">
                  <c:v>-13.83206678085315</c:v>
                </c:pt>
                <c:pt idx="142">
                  <c:v>-13.83206678085315</c:v>
                </c:pt>
                <c:pt idx="143">
                  <c:v>-13.83206678085315</c:v>
                </c:pt>
                <c:pt idx="144">
                  <c:v>-13.83206678085315</c:v>
                </c:pt>
                <c:pt idx="145">
                  <c:v>-13.83206678085315</c:v>
                </c:pt>
                <c:pt idx="146">
                  <c:v>-13.83206678085315</c:v>
                </c:pt>
                <c:pt idx="147">
                  <c:v>-13.83206678085315</c:v>
                </c:pt>
                <c:pt idx="148">
                  <c:v>-13.83206678085315</c:v>
                </c:pt>
                <c:pt idx="149">
                  <c:v>-13.83206678085315</c:v>
                </c:pt>
                <c:pt idx="150">
                  <c:v>-13.83206678085315</c:v>
                </c:pt>
                <c:pt idx="151">
                  <c:v>-13.83206678085315</c:v>
                </c:pt>
                <c:pt idx="152">
                  <c:v>-13.83206678085315</c:v>
                </c:pt>
                <c:pt idx="153">
                  <c:v>-13.83206678085315</c:v>
                </c:pt>
                <c:pt idx="154">
                  <c:v>-13.83206678085315</c:v>
                </c:pt>
                <c:pt idx="155">
                  <c:v>-13.83206678085315</c:v>
                </c:pt>
                <c:pt idx="156">
                  <c:v>-13.83206678085315</c:v>
                </c:pt>
                <c:pt idx="157">
                  <c:v>-13.83206678085315</c:v>
                </c:pt>
                <c:pt idx="158">
                  <c:v>-13.83206678085315</c:v>
                </c:pt>
                <c:pt idx="159">
                  <c:v>-13.83206678085315</c:v>
                </c:pt>
                <c:pt idx="160">
                  <c:v>-13.83206678085315</c:v>
                </c:pt>
                <c:pt idx="161">
                  <c:v>-13.83206678085315</c:v>
                </c:pt>
                <c:pt idx="162">
                  <c:v>-13.83206678085315</c:v>
                </c:pt>
                <c:pt idx="163">
                  <c:v>-13.83206678085315</c:v>
                </c:pt>
                <c:pt idx="164">
                  <c:v>-13.83206678085315</c:v>
                </c:pt>
                <c:pt idx="165">
                  <c:v>-13.83206678085315</c:v>
                </c:pt>
                <c:pt idx="166">
                  <c:v>-13.83206678085315</c:v>
                </c:pt>
                <c:pt idx="167">
                  <c:v>-13.83206678085315</c:v>
                </c:pt>
                <c:pt idx="168">
                  <c:v>-13.83206678085315</c:v>
                </c:pt>
                <c:pt idx="169">
                  <c:v>-13.83206678085315</c:v>
                </c:pt>
                <c:pt idx="170">
                  <c:v>-13.83206678085315</c:v>
                </c:pt>
                <c:pt idx="171">
                  <c:v>-13.83206678085315</c:v>
                </c:pt>
                <c:pt idx="172">
                  <c:v>-13.83206678085315</c:v>
                </c:pt>
                <c:pt idx="173">
                  <c:v>-13.83206678085315</c:v>
                </c:pt>
                <c:pt idx="174">
                  <c:v>-13.83206678085315</c:v>
                </c:pt>
                <c:pt idx="175">
                  <c:v>-13.83206678085315</c:v>
                </c:pt>
                <c:pt idx="176">
                  <c:v>-13.83206678085315</c:v>
                </c:pt>
                <c:pt idx="177">
                  <c:v>-13.83206678085315</c:v>
                </c:pt>
                <c:pt idx="178">
                  <c:v>-13.83206678085315</c:v>
                </c:pt>
                <c:pt idx="179">
                  <c:v>-13.83206678085315</c:v>
                </c:pt>
                <c:pt idx="180">
                  <c:v>-13.83206678085315</c:v>
                </c:pt>
                <c:pt idx="181">
                  <c:v>-13.83206678085315</c:v>
                </c:pt>
                <c:pt idx="182">
                  <c:v>-13.83206678085315</c:v>
                </c:pt>
                <c:pt idx="183">
                  <c:v>-13.83206678085315</c:v>
                </c:pt>
                <c:pt idx="184">
                  <c:v>-13.83206678085315</c:v>
                </c:pt>
                <c:pt idx="185">
                  <c:v>-13.83206678085315</c:v>
                </c:pt>
                <c:pt idx="186">
                  <c:v>-13.83206678085315</c:v>
                </c:pt>
                <c:pt idx="187">
                  <c:v>-13.83206678085315</c:v>
                </c:pt>
                <c:pt idx="188">
                  <c:v>-13.83206678085315</c:v>
                </c:pt>
                <c:pt idx="189">
                  <c:v>-13.83206678085315</c:v>
                </c:pt>
                <c:pt idx="190">
                  <c:v>-13.83206678085315</c:v>
                </c:pt>
                <c:pt idx="191">
                  <c:v>-13.83206678085315</c:v>
                </c:pt>
                <c:pt idx="192">
                  <c:v>-13.83206678085315</c:v>
                </c:pt>
                <c:pt idx="193">
                  <c:v>-13.83206678085315</c:v>
                </c:pt>
                <c:pt idx="194">
                  <c:v>-13.83206678085315</c:v>
                </c:pt>
                <c:pt idx="195">
                  <c:v>-13.83206678085315</c:v>
                </c:pt>
                <c:pt idx="196">
                  <c:v>-13.83206678085315</c:v>
                </c:pt>
                <c:pt idx="197">
                  <c:v>-13.83206678085315</c:v>
                </c:pt>
                <c:pt idx="198">
                  <c:v>-13.83206678085315</c:v>
                </c:pt>
                <c:pt idx="199">
                  <c:v>-13.83206678085315</c:v>
                </c:pt>
                <c:pt idx="200">
                  <c:v>-13.83206678085315</c:v>
                </c:pt>
                <c:pt idx="201">
                  <c:v>-13.83206678085315</c:v>
                </c:pt>
                <c:pt idx="202">
                  <c:v>-13.83206678085315</c:v>
                </c:pt>
                <c:pt idx="203">
                  <c:v>-13.83206678085315</c:v>
                </c:pt>
                <c:pt idx="204">
                  <c:v>-13.83206678085315</c:v>
                </c:pt>
                <c:pt idx="205">
                  <c:v>-13.83206678085315</c:v>
                </c:pt>
                <c:pt idx="206">
                  <c:v>-13.83206678085315</c:v>
                </c:pt>
                <c:pt idx="207">
                  <c:v>-13.83206678085315</c:v>
                </c:pt>
                <c:pt idx="208">
                  <c:v>-13.83206678085315</c:v>
                </c:pt>
                <c:pt idx="209">
                  <c:v>-13.83206678085315</c:v>
                </c:pt>
                <c:pt idx="210">
                  <c:v>-13.83206678085315</c:v>
                </c:pt>
                <c:pt idx="211">
                  <c:v>-13.83206678085315</c:v>
                </c:pt>
                <c:pt idx="212">
                  <c:v>-13.83206678085315</c:v>
                </c:pt>
                <c:pt idx="213">
                  <c:v>-13.83206678085315</c:v>
                </c:pt>
                <c:pt idx="214">
                  <c:v>-13.83206678085315</c:v>
                </c:pt>
                <c:pt idx="215">
                  <c:v>-13.83206678085315</c:v>
                </c:pt>
                <c:pt idx="216">
                  <c:v>-13.83206678085315</c:v>
                </c:pt>
                <c:pt idx="217">
                  <c:v>-13.83206678085315</c:v>
                </c:pt>
                <c:pt idx="218">
                  <c:v>-13.83206678085315</c:v>
                </c:pt>
                <c:pt idx="219">
                  <c:v>-13.83206678085315</c:v>
                </c:pt>
                <c:pt idx="220">
                  <c:v>-13.83206678085315</c:v>
                </c:pt>
                <c:pt idx="221">
                  <c:v>-13.83206678085315</c:v>
                </c:pt>
                <c:pt idx="222">
                  <c:v>-13.83206678085315</c:v>
                </c:pt>
                <c:pt idx="223">
                  <c:v>-13.83206678085315</c:v>
                </c:pt>
                <c:pt idx="224">
                  <c:v>-13.83206678085315</c:v>
                </c:pt>
                <c:pt idx="225">
                  <c:v>-13.83206678085315</c:v>
                </c:pt>
                <c:pt idx="226">
                  <c:v>-13.83206678085315</c:v>
                </c:pt>
                <c:pt idx="227">
                  <c:v>-13.83206678085315</c:v>
                </c:pt>
                <c:pt idx="228">
                  <c:v>-13.83206678085315</c:v>
                </c:pt>
                <c:pt idx="229">
                  <c:v>-13.83206678085315</c:v>
                </c:pt>
                <c:pt idx="230">
                  <c:v>-13.83206678085315</c:v>
                </c:pt>
                <c:pt idx="231">
                  <c:v>-13.83206678085315</c:v>
                </c:pt>
                <c:pt idx="232">
                  <c:v>-13.83206678085315</c:v>
                </c:pt>
                <c:pt idx="233">
                  <c:v>-13.83206678085315</c:v>
                </c:pt>
                <c:pt idx="234">
                  <c:v>-13.83206678085315</c:v>
                </c:pt>
                <c:pt idx="235">
                  <c:v>-13.83206678085315</c:v>
                </c:pt>
                <c:pt idx="236">
                  <c:v>-13.83206678085315</c:v>
                </c:pt>
                <c:pt idx="237">
                  <c:v>-13.83206678085315</c:v>
                </c:pt>
                <c:pt idx="238">
                  <c:v>-13.83206678085315</c:v>
                </c:pt>
                <c:pt idx="239">
                  <c:v>-13.83206678085315</c:v>
                </c:pt>
                <c:pt idx="240">
                  <c:v>-13.83206678085315</c:v>
                </c:pt>
                <c:pt idx="241">
                  <c:v>-13.83206678085315</c:v>
                </c:pt>
                <c:pt idx="242">
                  <c:v>-13.83206678085315</c:v>
                </c:pt>
                <c:pt idx="243">
                  <c:v>-13.83206678085315</c:v>
                </c:pt>
                <c:pt idx="244">
                  <c:v>-13.83206678085315</c:v>
                </c:pt>
                <c:pt idx="245">
                  <c:v>-13.83206678085315</c:v>
                </c:pt>
                <c:pt idx="246">
                  <c:v>-13.83206678085315</c:v>
                </c:pt>
                <c:pt idx="247">
                  <c:v>-13.83206678085315</c:v>
                </c:pt>
                <c:pt idx="248">
                  <c:v>-13.83206678085315</c:v>
                </c:pt>
                <c:pt idx="249">
                  <c:v>-13.83206678085315</c:v>
                </c:pt>
                <c:pt idx="250">
                  <c:v>-13.83206678085315</c:v>
                </c:pt>
                <c:pt idx="251">
                  <c:v>-13.83206678085315</c:v>
                </c:pt>
                <c:pt idx="252">
                  <c:v>-13.83206678085315</c:v>
                </c:pt>
                <c:pt idx="253">
                  <c:v>-13.83206678085315</c:v>
                </c:pt>
                <c:pt idx="254">
                  <c:v>-13.83206678085315</c:v>
                </c:pt>
                <c:pt idx="255">
                  <c:v>-13.83206678085315</c:v>
                </c:pt>
                <c:pt idx="256">
                  <c:v>-13.83206678085315</c:v>
                </c:pt>
                <c:pt idx="257">
                  <c:v>-13.83206678085315</c:v>
                </c:pt>
                <c:pt idx="258">
                  <c:v>-13.83206678085315</c:v>
                </c:pt>
                <c:pt idx="259">
                  <c:v>-13.83206678085315</c:v>
                </c:pt>
                <c:pt idx="260">
                  <c:v>-13.83206678085315</c:v>
                </c:pt>
                <c:pt idx="261">
                  <c:v>-13.83206678085315</c:v>
                </c:pt>
                <c:pt idx="262">
                  <c:v>-13.83206678085315</c:v>
                </c:pt>
                <c:pt idx="263">
                  <c:v>-13.83206678085315</c:v>
                </c:pt>
                <c:pt idx="264">
                  <c:v>-13.83206678085315</c:v>
                </c:pt>
                <c:pt idx="265">
                  <c:v>-13.83206678085315</c:v>
                </c:pt>
                <c:pt idx="266">
                  <c:v>-13.83206678085315</c:v>
                </c:pt>
                <c:pt idx="267">
                  <c:v>-13.83206678085315</c:v>
                </c:pt>
                <c:pt idx="268">
                  <c:v>-13.83206678085315</c:v>
                </c:pt>
                <c:pt idx="269">
                  <c:v>-13.83206678085315</c:v>
                </c:pt>
                <c:pt idx="270">
                  <c:v>-13.83206678085315</c:v>
                </c:pt>
                <c:pt idx="271">
                  <c:v>-13.83206678085315</c:v>
                </c:pt>
                <c:pt idx="272">
                  <c:v>-13.83206678085315</c:v>
                </c:pt>
                <c:pt idx="273">
                  <c:v>-13.83206678085315</c:v>
                </c:pt>
                <c:pt idx="274">
                  <c:v>-13.83206678085315</c:v>
                </c:pt>
                <c:pt idx="275">
                  <c:v>-13.83206678085315</c:v>
                </c:pt>
                <c:pt idx="276">
                  <c:v>-13.83206678085315</c:v>
                </c:pt>
                <c:pt idx="277">
                  <c:v>-13.83206678085315</c:v>
                </c:pt>
                <c:pt idx="278">
                  <c:v>-13.83206678085315</c:v>
                </c:pt>
                <c:pt idx="279">
                  <c:v>-13.83206678085315</c:v>
                </c:pt>
                <c:pt idx="280">
                  <c:v>-13.83206678085315</c:v>
                </c:pt>
                <c:pt idx="281">
                  <c:v>-13.83206678085315</c:v>
                </c:pt>
                <c:pt idx="282">
                  <c:v>-13.83206678085315</c:v>
                </c:pt>
                <c:pt idx="283">
                  <c:v>-13.83206678085315</c:v>
                </c:pt>
                <c:pt idx="284">
                  <c:v>-13.83206678085315</c:v>
                </c:pt>
                <c:pt idx="285">
                  <c:v>-13.83206678085315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2"/>
          <c:order val="2"/>
          <c:tx>
            <c:strRef>
              <c:f>'CO2-Fish Meal Vert'!$AR$1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Vert'!$AR$2:$AR$287</c:f>
              <c:numCache>
                <c:formatCode>0.00000</c:formatCode>
                <c:ptCount val="286"/>
                <c:pt idx="0">
                  <c:v>-14.324161876665469</c:v>
                </c:pt>
                <c:pt idx="1">
                  <c:v>-14.324161876665469</c:v>
                </c:pt>
                <c:pt idx="2">
                  <c:v>-14.324161876665469</c:v>
                </c:pt>
                <c:pt idx="3">
                  <c:v>-14.324161876665469</c:v>
                </c:pt>
                <c:pt idx="4">
                  <c:v>-14.324161876665469</c:v>
                </c:pt>
                <c:pt idx="5">
                  <c:v>-14.324161876665469</c:v>
                </c:pt>
                <c:pt idx="6">
                  <c:v>-14.324161876665469</c:v>
                </c:pt>
                <c:pt idx="7">
                  <c:v>-14.324161876665469</c:v>
                </c:pt>
                <c:pt idx="8">
                  <c:v>-14.324161876665469</c:v>
                </c:pt>
                <c:pt idx="9">
                  <c:v>-14.324161876665469</c:v>
                </c:pt>
                <c:pt idx="10">
                  <c:v>-14.324161876665469</c:v>
                </c:pt>
                <c:pt idx="11">
                  <c:v>-14.324161876665469</c:v>
                </c:pt>
                <c:pt idx="12">
                  <c:v>-14.324161876665469</c:v>
                </c:pt>
                <c:pt idx="13">
                  <c:v>-14.324161876665469</c:v>
                </c:pt>
                <c:pt idx="14">
                  <c:v>-14.324161876665469</c:v>
                </c:pt>
                <c:pt idx="15">
                  <c:v>-14.324161876665469</c:v>
                </c:pt>
                <c:pt idx="16">
                  <c:v>-14.324161876665469</c:v>
                </c:pt>
                <c:pt idx="17">
                  <c:v>-14.324161876665469</c:v>
                </c:pt>
                <c:pt idx="18">
                  <c:v>-14.324161876665469</c:v>
                </c:pt>
                <c:pt idx="19">
                  <c:v>-14.324161876665469</c:v>
                </c:pt>
                <c:pt idx="20">
                  <c:v>-14.324161876665469</c:v>
                </c:pt>
                <c:pt idx="21">
                  <c:v>-14.324161876665469</c:v>
                </c:pt>
                <c:pt idx="22">
                  <c:v>-14.324161876665469</c:v>
                </c:pt>
                <c:pt idx="23">
                  <c:v>-14.324161876665469</c:v>
                </c:pt>
                <c:pt idx="24">
                  <c:v>-14.324161876665469</c:v>
                </c:pt>
                <c:pt idx="25">
                  <c:v>-14.324161876665469</c:v>
                </c:pt>
                <c:pt idx="26">
                  <c:v>-14.324161876665469</c:v>
                </c:pt>
                <c:pt idx="27">
                  <c:v>-14.324161876665469</c:v>
                </c:pt>
                <c:pt idx="28">
                  <c:v>-14.324161876665469</c:v>
                </c:pt>
                <c:pt idx="29">
                  <c:v>-14.324161876665469</c:v>
                </c:pt>
                <c:pt idx="30">
                  <c:v>-14.324161876665469</c:v>
                </c:pt>
                <c:pt idx="31">
                  <c:v>-14.324161876665469</c:v>
                </c:pt>
                <c:pt idx="32">
                  <c:v>-14.324161876665469</c:v>
                </c:pt>
                <c:pt idx="33">
                  <c:v>-14.324161876665469</c:v>
                </c:pt>
                <c:pt idx="34">
                  <c:v>-14.324161876665469</c:v>
                </c:pt>
                <c:pt idx="35">
                  <c:v>-14.324161876665469</c:v>
                </c:pt>
                <c:pt idx="36">
                  <c:v>-14.324161876665469</c:v>
                </c:pt>
                <c:pt idx="37">
                  <c:v>-14.324161876665469</c:v>
                </c:pt>
                <c:pt idx="38">
                  <c:v>-14.324161876665469</c:v>
                </c:pt>
                <c:pt idx="39">
                  <c:v>-14.324161876665469</c:v>
                </c:pt>
                <c:pt idx="40">
                  <c:v>-14.324161876665469</c:v>
                </c:pt>
                <c:pt idx="41">
                  <c:v>-14.324161876665469</c:v>
                </c:pt>
                <c:pt idx="42">
                  <c:v>-14.324161876665469</c:v>
                </c:pt>
                <c:pt idx="43">
                  <c:v>-14.324161876665469</c:v>
                </c:pt>
                <c:pt idx="44">
                  <c:v>-14.324161876665469</c:v>
                </c:pt>
                <c:pt idx="45">
                  <c:v>-14.324161876665469</c:v>
                </c:pt>
                <c:pt idx="46">
                  <c:v>-14.324161876665469</c:v>
                </c:pt>
                <c:pt idx="47">
                  <c:v>-14.324161876665469</c:v>
                </c:pt>
                <c:pt idx="48">
                  <c:v>-14.324161876665469</c:v>
                </c:pt>
                <c:pt idx="49">
                  <c:v>-14.324161876665469</c:v>
                </c:pt>
                <c:pt idx="50">
                  <c:v>-14.324161876665469</c:v>
                </c:pt>
                <c:pt idx="51">
                  <c:v>-14.324161876665469</c:v>
                </c:pt>
                <c:pt idx="52">
                  <c:v>-14.324161876665469</c:v>
                </c:pt>
                <c:pt idx="53">
                  <c:v>-14.324161876665469</c:v>
                </c:pt>
                <c:pt idx="54">
                  <c:v>-14.324161876665469</c:v>
                </c:pt>
                <c:pt idx="55">
                  <c:v>-14.324161876665469</c:v>
                </c:pt>
                <c:pt idx="56">
                  <c:v>-14.324161876665469</c:v>
                </c:pt>
                <c:pt idx="57">
                  <c:v>-14.324161876665469</c:v>
                </c:pt>
                <c:pt idx="58">
                  <c:v>-14.324161876665469</c:v>
                </c:pt>
                <c:pt idx="59">
                  <c:v>-14.324161876665469</c:v>
                </c:pt>
                <c:pt idx="60">
                  <c:v>-14.324161876665469</c:v>
                </c:pt>
                <c:pt idx="61">
                  <c:v>-14.324161876665469</c:v>
                </c:pt>
                <c:pt idx="62">
                  <c:v>-14.324161876665469</c:v>
                </c:pt>
                <c:pt idx="63">
                  <c:v>-14.324161876665469</c:v>
                </c:pt>
                <c:pt idx="64">
                  <c:v>-14.324161876665469</c:v>
                </c:pt>
                <c:pt idx="65">
                  <c:v>-14.324161876665469</c:v>
                </c:pt>
                <c:pt idx="66">
                  <c:v>-14.324161876665469</c:v>
                </c:pt>
                <c:pt idx="67">
                  <c:v>-14.324161876665469</c:v>
                </c:pt>
                <c:pt idx="68">
                  <c:v>-14.324161876665469</c:v>
                </c:pt>
                <c:pt idx="69">
                  <c:v>-14.324161876665469</c:v>
                </c:pt>
                <c:pt idx="70">
                  <c:v>-14.324161876665469</c:v>
                </c:pt>
                <c:pt idx="71">
                  <c:v>-14.324161876665469</c:v>
                </c:pt>
                <c:pt idx="72">
                  <c:v>-14.324161876665469</c:v>
                </c:pt>
                <c:pt idx="73">
                  <c:v>-14.324161876665469</c:v>
                </c:pt>
                <c:pt idx="74">
                  <c:v>-14.324161876665469</c:v>
                </c:pt>
                <c:pt idx="75">
                  <c:v>-14.324161876665469</c:v>
                </c:pt>
                <c:pt idx="76">
                  <c:v>-14.324161876665469</c:v>
                </c:pt>
                <c:pt idx="77">
                  <c:v>-14.324161876665469</c:v>
                </c:pt>
                <c:pt idx="78">
                  <c:v>-14.324161876665469</c:v>
                </c:pt>
                <c:pt idx="79">
                  <c:v>-14.324161876665469</c:v>
                </c:pt>
                <c:pt idx="80">
                  <c:v>-14.324161876665469</c:v>
                </c:pt>
                <c:pt idx="81">
                  <c:v>-14.324161876665469</c:v>
                </c:pt>
                <c:pt idx="82">
                  <c:v>-14.324161876665469</c:v>
                </c:pt>
                <c:pt idx="83">
                  <c:v>-14.324161876665469</c:v>
                </c:pt>
                <c:pt idx="84">
                  <c:v>-14.324161876665469</c:v>
                </c:pt>
                <c:pt idx="85">
                  <c:v>-14.324161876665469</c:v>
                </c:pt>
                <c:pt idx="86">
                  <c:v>-14.324161876665469</c:v>
                </c:pt>
                <c:pt idx="87">
                  <c:v>-14.324161876665469</c:v>
                </c:pt>
                <c:pt idx="88">
                  <c:v>-14.324161876665469</c:v>
                </c:pt>
                <c:pt idx="89">
                  <c:v>-14.324161876665469</c:v>
                </c:pt>
                <c:pt idx="90">
                  <c:v>-14.324161876665469</c:v>
                </c:pt>
                <c:pt idx="91">
                  <c:v>-14.324161876665469</c:v>
                </c:pt>
                <c:pt idx="92">
                  <c:v>-14.324161876665469</c:v>
                </c:pt>
                <c:pt idx="93">
                  <c:v>-14.324161876665469</c:v>
                </c:pt>
                <c:pt idx="94">
                  <c:v>-14.324161876665469</c:v>
                </c:pt>
                <c:pt idx="95">
                  <c:v>-14.324161876665469</c:v>
                </c:pt>
                <c:pt idx="96">
                  <c:v>-14.324161876665469</c:v>
                </c:pt>
                <c:pt idx="97">
                  <c:v>-14.324161876665469</c:v>
                </c:pt>
                <c:pt idx="98">
                  <c:v>-14.324161876665469</c:v>
                </c:pt>
                <c:pt idx="99">
                  <c:v>-14.324161876665469</c:v>
                </c:pt>
                <c:pt idx="100">
                  <c:v>-14.324161876665469</c:v>
                </c:pt>
                <c:pt idx="101">
                  <c:v>-14.324161876665469</c:v>
                </c:pt>
                <c:pt idx="102">
                  <c:v>-14.324161876665469</c:v>
                </c:pt>
                <c:pt idx="103">
                  <c:v>-14.324161876665469</c:v>
                </c:pt>
                <c:pt idx="104">
                  <c:v>-14.324161876665469</c:v>
                </c:pt>
                <c:pt idx="105">
                  <c:v>-14.324161876665469</c:v>
                </c:pt>
                <c:pt idx="106">
                  <c:v>-14.324161876665469</c:v>
                </c:pt>
                <c:pt idx="107">
                  <c:v>-14.324161876665469</c:v>
                </c:pt>
                <c:pt idx="108">
                  <c:v>-14.324161876665469</c:v>
                </c:pt>
                <c:pt idx="109">
                  <c:v>-14.324161876665469</c:v>
                </c:pt>
                <c:pt idx="110">
                  <c:v>-14.324161876665469</c:v>
                </c:pt>
                <c:pt idx="111">
                  <c:v>-14.324161876665469</c:v>
                </c:pt>
                <c:pt idx="112">
                  <c:v>-14.324161876665469</c:v>
                </c:pt>
                <c:pt idx="113">
                  <c:v>-14.324161876665469</c:v>
                </c:pt>
                <c:pt idx="114">
                  <c:v>-14.324161876665469</c:v>
                </c:pt>
                <c:pt idx="115">
                  <c:v>-14.324161876665469</c:v>
                </c:pt>
                <c:pt idx="116">
                  <c:v>-14.324161876665469</c:v>
                </c:pt>
                <c:pt idx="117">
                  <c:v>-14.324161876665469</c:v>
                </c:pt>
                <c:pt idx="118">
                  <c:v>-14.324161876665469</c:v>
                </c:pt>
                <c:pt idx="119">
                  <c:v>-14.324161876665469</c:v>
                </c:pt>
                <c:pt idx="120">
                  <c:v>-14.324161876665469</c:v>
                </c:pt>
                <c:pt idx="121">
                  <c:v>-14.324161876665469</c:v>
                </c:pt>
                <c:pt idx="122">
                  <c:v>-14.324161876665469</c:v>
                </c:pt>
                <c:pt idx="123">
                  <c:v>-14.324161876665469</c:v>
                </c:pt>
                <c:pt idx="124">
                  <c:v>-14.324161876665469</c:v>
                </c:pt>
                <c:pt idx="125">
                  <c:v>-14.324161876665469</c:v>
                </c:pt>
                <c:pt idx="126">
                  <c:v>-14.324161876665469</c:v>
                </c:pt>
                <c:pt idx="127">
                  <c:v>-14.324161876665469</c:v>
                </c:pt>
                <c:pt idx="128">
                  <c:v>-14.324161876665469</c:v>
                </c:pt>
                <c:pt idx="129">
                  <c:v>-14.324161876665469</c:v>
                </c:pt>
                <c:pt idx="130">
                  <c:v>-14.324161876665469</c:v>
                </c:pt>
                <c:pt idx="131">
                  <c:v>-14.324161876665469</c:v>
                </c:pt>
                <c:pt idx="132">
                  <c:v>-14.324161876665469</c:v>
                </c:pt>
                <c:pt idx="133">
                  <c:v>-14.324161876665469</c:v>
                </c:pt>
                <c:pt idx="134">
                  <c:v>-14.324161876665469</c:v>
                </c:pt>
                <c:pt idx="135">
                  <c:v>-14.324161876665469</c:v>
                </c:pt>
                <c:pt idx="136">
                  <c:v>-14.324161876665469</c:v>
                </c:pt>
                <c:pt idx="137">
                  <c:v>-14.324161876665469</c:v>
                </c:pt>
                <c:pt idx="138">
                  <c:v>-14.324161876665469</c:v>
                </c:pt>
                <c:pt idx="139">
                  <c:v>-14.324161876665469</c:v>
                </c:pt>
                <c:pt idx="140">
                  <c:v>-14.324161876665469</c:v>
                </c:pt>
                <c:pt idx="141">
                  <c:v>-14.324161876665469</c:v>
                </c:pt>
                <c:pt idx="142">
                  <c:v>-14.324161876665469</c:v>
                </c:pt>
                <c:pt idx="143">
                  <c:v>-14.324161876665469</c:v>
                </c:pt>
                <c:pt idx="144">
                  <c:v>-14.324161876665469</c:v>
                </c:pt>
                <c:pt idx="145">
                  <c:v>-14.324161876665469</c:v>
                </c:pt>
                <c:pt idx="146">
                  <c:v>-14.324161876665469</c:v>
                </c:pt>
                <c:pt idx="147">
                  <c:v>-14.324161876665469</c:v>
                </c:pt>
                <c:pt idx="148">
                  <c:v>-14.324161876665469</c:v>
                </c:pt>
                <c:pt idx="149">
                  <c:v>-14.324161876665469</c:v>
                </c:pt>
                <c:pt idx="150">
                  <c:v>-14.324161876665469</c:v>
                </c:pt>
                <c:pt idx="151">
                  <c:v>-14.324161876665469</c:v>
                </c:pt>
                <c:pt idx="152">
                  <c:v>-14.324161876665469</c:v>
                </c:pt>
                <c:pt idx="153">
                  <c:v>-14.324161876665469</c:v>
                </c:pt>
                <c:pt idx="154">
                  <c:v>-14.324161876665469</c:v>
                </c:pt>
                <c:pt idx="155">
                  <c:v>-14.324161876665469</c:v>
                </c:pt>
                <c:pt idx="156">
                  <c:v>-14.324161876665469</c:v>
                </c:pt>
                <c:pt idx="157">
                  <c:v>-14.324161876665469</c:v>
                </c:pt>
                <c:pt idx="158">
                  <c:v>-14.324161876665469</c:v>
                </c:pt>
                <c:pt idx="159">
                  <c:v>-14.324161876665469</c:v>
                </c:pt>
                <c:pt idx="160">
                  <c:v>-14.324161876665469</c:v>
                </c:pt>
                <c:pt idx="161">
                  <c:v>-14.324161876665469</c:v>
                </c:pt>
                <c:pt idx="162">
                  <c:v>-14.324161876665469</c:v>
                </c:pt>
                <c:pt idx="163">
                  <c:v>-14.324161876665469</c:v>
                </c:pt>
                <c:pt idx="164">
                  <c:v>-14.324161876665469</c:v>
                </c:pt>
                <c:pt idx="165">
                  <c:v>-14.324161876665469</c:v>
                </c:pt>
                <c:pt idx="166">
                  <c:v>-14.324161876665469</c:v>
                </c:pt>
                <c:pt idx="167">
                  <c:v>-14.324161876665469</c:v>
                </c:pt>
                <c:pt idx="168">
                  <c:v>-14.324161876665469</c:v>
                </c:pt>
                <c:pt idx="169">
                  <c:v>-14.324161876665469</c:v>
                </c:pt>
                <c:pt idx="170">
                  <c:v>-14.324161876665469</c:v>
                </c:pt>
                <c:pt idx="171">
                  <c:v>-14.324161876665469</c:v>
                </c:pt>
                <c:pt idx="172">
                  <c:v>-14.324161876665469</c:v>
                </c:pt>
                <c:pt idx="173">
                  <c:v>-14.324161876665469</c:v>
                </c:pt>
                <c:pt idx="174">
                  <c:v>-14.324161876665469</c:v>
                </c:pt>
                <c:pt idx="175">
                  <c:v>-14.324161876665469</c:v>
                </c:pt>
                <c:pt idx="176">
                  <c:v>-14.324161876665469</c:v>
                </c:pt>
                <c:pt idx="177">
                  <c:v>-14.324161876665469</c:v>
                </c:pt>
                <c:pt idx="178">
                  <c:v>-14.324161876665469</c:v>
                </c:pt>
                <c:pt idx="179">
                  <c:v>-14.324161876665469</c:v>
                </c:pt>
                <c:pt idx="180">
                  <c:v>-14.324161876665469</c:v>
                </c:pt>
                <c:pt idx="181">
                  <c:v>-14.324161876665469</c:v>
                </c:pt>
                <c:pt idx="182">
                  <c:v>-14.324161876665469</c:v>
                </c:pt>
                <c:pt idx="183">
                  <c:v>-14.324161876665469</c:v>
                </c:pt>
                <c:pt idx="184">
                  <c:v>-14.324161876665469</c:v>
                </c:pt>
                <c:pt idx="185">
                  <c:v>-14.324161876665469</c:v>
                </c:pt>
                <c:pt idx="186">
                  <c:v>-14.324161876665469</c:v>
                </c:pt>
                <c:pt idx="187">
                  <c:v>-14.324161876665469</c:v>
                </c:pt>
                <c:pt idx="188">
                  <c:v>-14.324161876665469</c:v>
                </c:pt>
                <c:pt idx="189">
                  <c:v>-14.324161876665469</c:v>
                </c:pt>
                <c:pt idx="190">
                  <c:v>-14.324161876665469</c:v>
                </c:pt>
                <c:pt idx="191">
                  <c:v>-14.324161876665469</c:v>
                </c:pt>
                <c:pt idx="192">
                  <c:v>-14.324161876665469</c:v>
                </c:pt>
                <c:pt idx="193">
                  <c:v>-14.324161876665469</c:v>
                </c:pt>
                <c:pt idx="194">
                  <c:v>-14.324161876665469</c:v>
                </c:pt>
                <c:pt idx="195">
                  <c:v>-14.324161876665469</c:v>
                </c:pt>
                <c:pt idx="196">
                  <c:v>-14.324161876665469</c:v>
                </c:pt>
                <c:pt idx="197">
                  <c:v>-14.324161876665469</c:v>
                </c:pt>
                <c:pt idx="198">
                  <c:v>-14.324161876665469</c:v>
                </c:pt>
                <c:pt idx="199">
                  <c:v>-14.324161876665469</c:v>
                </c:pt>
                <c:pt idx="200">
                  <c:v>-14.324161876665469</c:v>
                </c:pt>
                <c:pt idx="201">
                  <c:v>-14.324161876665469</c:v>
                </c:pt>
                <c:pt idx="202">
                  <c:v>-14.324161876665469</c:v>
                </c:pt>
                <c:pt idx="203">
                  <c:v>-14.324161876665469</c:v>
                </c:pt>
                <c:pt idx="204">
                  <c:v>-14.324161876665469</c:v>
                </c:pt>
                <c:pt idx="205">
                  <c:v>-14.324161876665469</c:v>
                </c:pt>
                <c:pt idx="206">
                  <c:v>-14.324161876665469</c:v>
                </c:pt>
                <c:pt idx="207">
                  <c:v>-14.324161876665469</c:v>
                </c:pt>
                <c:pt idx="208">
                  <c:v>-14.324161876665469</c:v>
                </c:pt>
                <c:pt idx="209">
                  <c:v>-14.324161876665469</c:v>
                </c:pt>
                <c:pt idx="210">
                  <c:v>-14.324161876665469</c:v>
                </c:pt>
                <c:pt idx="211">
                  <c:v>-14.324161876665469</c:v>
                </c:pt>
                <c:pt idx="212">
                  <c:v>-14.324161876665469</c:v>
                </c:pt>
                <c:pt idx="213">
                  <c:v>-14.324161876665469</c:v>
                </c:pt>
                <c:pt idx="214">
                  <c:v>-14.324161876665469</c:v>
                </c:pt>
                <c:pt idx="215">
                  <c:v>-14.324161876665469</c:v>
                </c:pt>
                <c:pt idx="216">
                  <c:v>-14.324161876665469</c:v>
                </c:pt>
                <c:pt idx="217">
                  <c:v>-14.324161876665469</c:v>
                </c:pt>
                <c:pt idx="218">
                  <c:v>-14.324161876665469</c:v>
                </c:pt>
                <c:pt idx="219">
                  <c:v>-14.324161876665469</c:v>
                </c:pt>
                <c:pt idx="220">
                  <c:v>-14.324161876665469</c:v>
                </c:pt>
                <c:pt idx="221">
                  <c:v>-14.324161876665469</c:v>
                </c:pt>
                <c:pt idx="222">
                  <c:v>-14.324161876665469</c:v>
                </c:pt>
                <c:pt idx="223">
                  <c:v>-14.324161876665469</c:v>
                </c:pt>
                <c:pt idx="224">
                  <c:v>-14.324161876665469</c:v>
                </c:pt>
                <c:pt idx="225">
                  <c:v>-14.324161876665469</c:v>
                </c:pt>
                <c:pt idx="226">
                  <c:v>-14.324161876665469</c:v>
                </c:pt>
                <c:pt idx="227">
                  <c:v>-14.324161876665469</c:v>
                </c:pt>
                <c:pt idx="228">
                  <c:v>-14.324161876665469</c:v>
                </c:pt>
                <c:pt idx="229">
                  <c:v>-14.324161876665469</c:v>
                </c:pt>
                <c:pt idx="230">
                  <c:v>-14.324161876665469</c:v>
                </c:pt>
                <c:pt idx="231">
                  <c:v>-14.324161876665469</c:v>
                </c:pt>
                <c:pt idx="232">
                  <c:v>-14.324161876665469</c:v>
                </c:pt>
                <c:pt idx="233">
                  <c:v>-14.324161876665469</c:v>
                </c:pt>
                <c:pt idx="234">
                  <c:v>-14.324161876665469</c:v>
                </c:pt>
                <c:pt idx="235">
                  <c:v>-14.324161876665469</c:v>
                </c:pt>
                <c:pt idx="236">
                  <c:v>-14.324161876665469</c:v>
                </c:pt>
                <c:pt idx="237">
                  <c:v>-14.324161876665469</c:v>
                </c:pt>
                <c:pt idx="238">
                  <c:v>-14.324161876665469</c:v>
                </c:pt>
                <c:pt idx="239">
                  <c:v>-14.324161876665469</c:v>
                </c:pt>
                <c:pt idx="240">
                  <c:v>-14.324161876665469</c:v>
                </c:pt>
                <c:pt idx="241">
                  <c:v>-14.324161876665469</c:v>
                </c:pt>
                <c:pt idx="242">
                  <c:v>-14.324161876665469</c:v>
                </c:pt>
                <c:pt idx="243">
                  <c:v>-14.324161876665469</c:v>
                </c:pt>
                <c:pt idx="244">
                  <c:v>-14.324161876665469</c:v>
                </c:pt>
                <c:pt idx="245">
                  <c:v>-14.324161876665469</c:v>
                </c:pt>
                <c:pt idx="246">
                  <c:v>-14.324161876665469</c:v>
                </c:pt>
                <c:pt idx="247">
                  <c:v>-14.324161876665469</c:v>
                </c:pt>
                <c:pt idx="248">
                  <c:v>-14.324161876665469</c:v>
                </c:pt>
                <c:pt idx="249">
                  <c:v>-14.324161876665469</c:v>
                </c:pt>
                <c:pt idx="250">
                  <c:v>-14.324161876665469</c:v>
                </c:pt>
                <c:pt idx="251">
                  <c:v>-14.324161876665469</c:v>
                </c:pt>
                <c:pt idx="252">
                  <c:v>-14.324161876665469</c:v>
                </c:pt>
                <c:pt idx="253">
                  <c:v>-14.324161876665469</c:v>
                </c:pt>
                <c:pt idx="254">
                  <c:v>-14.324161876665469</c:v>
                </c:pt>
                <c:pt idx="255">
                  <c:v>-14.324161876665469</c:v>
                </c:pt>
                <c:pt idx="256">
                  <c:v>-14.324161876665469</c:v>
                </c:pt>
                <c:pt idx="257">
                  <c:v>-14.324161876665469</c:v>
                </c:pt>
                <c:pt idx="258">
                  <c:v>-14.324161876665469</c:v>
                </c:pt>
                <c:pt idx="259">
                  <c:v>-14.324161876665469</c:v>
                </c:pt>
                <c:pt idx="260">
                  <c:v>-14.324161876665469</c:v>
                </c:pt>
                <c:pt idx="261">
                  <c:v>-14.324161876665469</c:v>
                </c:pt>
                <c:pt idx="262">
                  <c:v>-14.324161876665469</c:v>
                </c:pt>
                <c:pt idx="263">
                  <c:v>-14.324161876665469</c:v>
                </c:pt>
                <c:pt idx="264">
                  <c:v>-14.324161876665469</c:v>
                </c:pt>
                <c:pt idx="265">
                  <c:v>-14.324161876665469</c:v>
                </c:pt>
                <c:pt idx="266">
                  <c:v>-14.324161876665469</c:v>
                </c:pt>
                <c:pt idx="267">
                  <c:v>-14.324161876665469</c:v>
                </c:pt>
                <c:pt idx="268">
                  <c:v>-14.324161876665469</c:v>
                </c:pt>
                <c:pt idx="269">
                  <c:v>-14.324161876665469</c:v>
                </c:pt>
                <c:pt idx="270">
                  <c:v>-14.324161876665469</c:v>
                </c:pt>
                <c:pt idx="271">
                  <c:v>-14.324161876665469</c:v>
                </c:pt>
                <c:pt idx="272">
                  <c:v>-14.324161876665469</c:v>
                </c:pt>
                <c:pt idx="273">
                  <c:v>-14.324161876665469</c:v>
                </c:pt>
                <c:pt idx="274">
                  <c:v>-14.324161876665469</c:v>
                </c:pt>
                <c:pt idx="275">
                  <c:v>-14.324161876665469</c:v>
                </c:pt>
                <c:pt idx="276">
                  <c:v>-14.324161876665469</c:v>
                </c:pt>
                <c:pt idx="277">
                  <c:v>-14.324161876665469</c:v>
                </c:pt>
                <c:pt idx="278">
                  <c:v>-14.324161876665469</c:v>
                </c:pt>
                <c:pt idx="279">
                  <c:v>-14.324161876665469</c:v>
                </c:pt>
                <c:pt idx="280">
                  <c:v>-14.324161876665469</c:v>
                </c:pt>
                <c:pt idx="281">
                  <c:v>-14.324161876665469</c:v>
                </c:pt>
                <c:pt idx="282">
                  <c:v>-14.324161876665469</c:v>
                </c:pt>
                <c:pt idx="283">
                  <c:v>-14.324161876665469</c:v>
                </c:pt>
                <c:pt idx="284">
                  <c:v>-14.324161876665469</c:v>
                </c:pt>
                <c:pt idx="285">
                  <c:v>-14.324161876665469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3"/>
          <c:order val="3"/>
          <c:tx>
            <c:strRef>
              <c:f>'CO2-Fish Meal Vert'!$AS$1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Vert'!$AS$2:$AS$287</c:f>
              <c:numCache>
                <c:formatCode>0.00000</c:formatCode>
                <c:ptCount val="286"/>
                <c:pt idx="0">
                  <c:v>-13.339971685040831</c:v>
                </c:pt>
                <c:pt idx="1">
                  <c:v>-13.339971685040831</c:v>
                </c:pt>
                <c:pt idx="2">
                  <c:v>-13.339971685040831</c:v>
                </c:pt>
                <c:pt idx="3">
                  <c:v>-13.339971685040831</c:v>
                </c:pt>
                <c:pt idx="4">
                  <c:v>-13.339971685040831</c:v>
                </c:pt>
                <c:pt idx="5">
                  <c:v>-13.339971685040831</c:v>
                </c:pt>
                <c:pt idx="6">
                  <c:v>-13.339971685040831</c:v>
                </c:pt>
                <c:pt idx="7">
                  <c:v>-13.339971685040831</c:v>
                </c:pt>
                <c:pt idx="8">
                  <c:v>-13.339971685040831</c:v>
                </c:pt>
                <c:pt idx="9">
                  <c:v>-13.339971685040831</c:v>
                </c:pt>
                <c:pt idx="10">
                  <c:v>-13.339971685040831</c:v>
                </c:pt>
                <c:pt idx="11">
                  <c:v>-13.339971685040831</c:v>
                </c:pt>
                <c:pt idx="12">
                  <c:v>-13.339971685040831</c:v>
                </c:pt>
                <c:pt idx="13">
                  <c:v>-13.339971685040831</c:v>
                </c:pt>
                <c:pt idx="14">
                  <c:v>-13.339971685040831</c:v>
                </c:pt>
                <c:pt idx="15">
                  <c:v>-13.339971685040831</c:v>
                </c:pt>
                <c:pt idx="16">
                  <c:v>-13.339971685040831</c:v>
                </c:pt>
                <c:pt idx="17">
                  <c:v>-13.339971685040831</c:v>
                </c:pt>
                <c:pt idx="18">
                  <c:v>-13.339971685040831</c:v>
                </c:pt>
                <c:pt idx="19">
                  <c:v>-13.339971685040831</c:v>
                </c:pt>
                <c:pt idx="20">
                  <c:v>-13.339971685040831</c:v>
                </c:pt>
                <c:pt idx="21">
                  <c:v>-13.339971685040831</c:v>
                </c:pt>
                <c:pt idx="22">
                  <c:v>-13.339971685040831</c:v>
                </c:pt>
                <c:pt idx="23">
                  <c:v>-13.339971685040831</c:v>
                </c:pt>
                <c:pt idx="24">
                  <c:v>-13.339971685040831</c:v>
                </c:pt>
                <c:pt idx="25">
                  <c:v>-13.339971685040831</c:v>
                </c:pt>
                <c:pt idx="26">
                  <c:v>-13.339971685040831</c:v>
                </c:pt>
                <c:pt idx="27">
                  <c:v>-13.339971685040831</c:v>
                </c:pt>
                <c:pt idx="28">
                  <c:v>-13.339971685040831</c:v>
                </c:pt>
                <c:pt idx="29">
                  <c:v>-13.339971685040831</c:v>
                </c:pt>
                <c:pt idx="30">
                  <c:v>-13.339971685040831</c:v>
                </c:pt>
                <c:pt idx="31">
                  <c:v>-13.339971685040831</c:v>
                </c:pt>
                <c:pt idx="32">
                  <c:v>-13.339971685040831</c:v>
                </c:pt>
                <c:pt idx="33">
                  <c:v>-13.339971685040831</c:v>
                </c:pt>
                <c:pt idx="34">
                  <c:v>-13.339971685040831</c:v>
                </c:pt>
                <c:pt idx="35">
                  <c:v>-13.339971685040831</c:v>
                </c:pt>
                <c:pt idx="36">
                  <c:v>-13.339971685040831</c:v>
                </c:pt>
                <c:pt idx="37">
                  <c:v>-13.339971685040831</c:v>
                </c:pt>
                <c:pt idx="38">
                  <c:v>-13.339971685040831</c:v>
                </c:pt>
                <c:pt idx="39">
                  <c:v>-13.339971685040831</c:v>
                </c:pt>
                <c:pt idx="40">
                  <c:v>-13.339971685040831</c:v>
                </c:pt>
                <c:pt idx="41">
                  <c:v>-13.339971685040831</c:v>
                </c:pt>
                <c:pt idx="42">
                  <c:v>-13.339971685040831</c:v>
                </c:pt>
                <c:pt idx="43">
                  <c:v>-13.339971685040831</c:v>
                </c:pt>
                <c:pt idx="44">
                  <c:v>-13.339971685040831</c:v>
                </c:pt>
                <c:pt idx="45">
                  <c:v>-13.339971685040831</c:v>
                </c:pt>
                <c:pt idx="46">
                  <c:v>-13.339971685040831</c:v>
                </c:pt>
                <c:pt idx="47">
                  <c:v>-13.339971685040831</c:v>
                </c:pt>
                <c:pt idx="48">
                  <c:v>-13.339971685040831</c:v>
                </c:pt>
                <c:pt idx="49">
                  <c:v>-13.339971685040831</c:v>
                </c:pt>
                <c:pt idx="50">
                  <c:v>-13.339971685040831</c:v>
                </c:pt>
                <c:pt idx="51">
                  <c:v>-13.339971685040831</c:v>
                </c:pt>
                <c:pt idx="52">
                  <c:v>-13.339971685040831</c:v>
                </c:pt>
                <c:pt idx="53">
                  <c:v>-13.339971685040831</c:v>
                </c:pt>
                <c:pt idx="54">
                  <c:v>-13.339971685040831</c:v>
                </c:pt>
                <c:pt idx="55">
                  <c:v>-13.339971685040831</c:v>
                </c:pt>
                <c:pt idx="56">
                  <c:v>-13.339971685040831</c:v>
                </c:pt>
                <c:pt idx="57">
                  <c:v>-13.339971685040831</c:v>
                </c:pt>
                <c:pt idx="58">
                  <c:v>-13.339971685040831</c:v>
                </c:pt>
                <c:pt idx="59">
                  <c:v>-13.339971685040831</c:v>
                </c:pt>
                <c:pt idx="60">
                  <c:v>-13.339971685040831</c:v>
                </c:pt>
                <c:pt idx="61">
                  <c:v>-13.339971685040831</c:v>
                </c:pt>
                <c:pt idx="62">
                  <c:v>-13.339971685040831</c:v>
                </c:pt>
                <c:pt idx="63">
                  <c:v>-13.339971685040831</c:v>
                </c:pt>
                <c:pt idx="64">
                  <c:v>-13.339971685040831</c:v>
                </c:pt>
                <c:pt idx="65">
                  <c:v>-13.339971685040831</c:v>
                </c:pt>
                <c:pt idx="66">
                  <c:v>-13.339971685040831</c:v>
                </c:pt>
                <c:pt idx="67">
                  <c:v>-13.339971685040831</c:v>
                </c:pt>
                <c:pt idx="68">
                  <c:v>-13.339971685040831</c:v>
                </c:pt>
                <c:pt idx="69">
                  <c:v>-13.339971685040831</c:v>
                </c:pt>
                <c:pt idx="70">
                  <c:v>-13.339971685040831</c:v>
                </c:pt>
                <c:pt idx="71">
                  <c:v>-13.339971685040831</c:v>
                </c:pt>
                <c:pt idx="72">
                  <c:v>-13.339971685040831</c:v>
                </c:pt>
                <c:pt idx="73">
                  <c:v>-13.339971685040831</c:v>
                </c:pt>
                <c:pt idx="74">
                  <c:v>-13.339971685040831</c:v>
                </c:pt>
                <c:pt idx="75">
                  <c:v>-13.339971685040831</c:v>
                </c:pt>
                <c:pt idx="76">
                  <c:v>-13.339971685040831</c:v>
                </c:pt>
                <c:pt idx="77">
                  <c:v>-13.339971685040831</c:v>
                </c:pt>
                <c:pt idx="78">
                  <c:v>-13.339971685040831</c:v>
                </c:pt>
                <c:pt idx="79">
                  <c:v>-13.339971685040831</c:v>
                </c:pt>
                <c:pt idx="80">
                  <c:v>-13.339971685040831</c:v>
                </c:pt>
                <c:pt idx="81">
                  <c:v>-13.339971685040831</c:v>
                </c:pt>
                <c:pt idx="82">
                  <c:v>-13.339971685040831</c:v>
                </c:pt>
                <c:pt idx="83">
                  <c:v>-13.339971685040831</c:v>
                </c:pt>
                <c:pt idx="84">
                  <c:v>-13.339971685040831</c:v>
                </c:pt>
                <c:pt idx="85">
                  <c:v>-13.339971685040831</c:v>
                </c:pt>
                <c:pt idx="86">
                  <c:v>-13.339971685040831</c:v>
                </c:pt>
                <c:pt idx="87">
                  <c:v>-13.339971685040831</c:v>
                </c:pt>
                <c:pt idx="88">
                  <c:v>-13.339971685040831</c:v>
                </c:pt>
                <c:pt idx="89">
                  <c:v>-13.339971685040831</c:v>
                </c:pt>
                <c:pt idx="90">
                  <c:v>-13.339971685040831</c:v>
                </c:pt>
                <c:pt idx="91">
                  <c:v>-13.339971685040831</c:v>
                </c:pt>
                <c:pt idx="92">
                  <c:v>-13.339971685040831</c:v>
                </c:pt>
                <c:pt idx="93">
                  <c:v>-13.339971685040831</c:v>
                </c:pt>
                <c:pt idx="94">
                  <c:v>-13.339971685040831</c:v>
                </c:pt>
                <c:pt idx="95">
                  <c:v>-13.339971685040831</c:v>
                </c:pt>
                <c:pt idx="96">
                  <c:v>-13.339971685040831</c:v>
                </c:pt>
                <c:pt idx="97">
                  <c:v>-13.339971685040831</c:v>
                </c:pt>
                <c:pt idx="98">
                  <c:v>-13.339971685040831</c:v>
                </c:pt>
                <c:pt idx="99">
                  <c:v>-13.339971685040831</c:v>
                </c:pt>
                <c:pt idx="100">
                  <c:v>-13.339971685040831</c:v>
                </c:pt>
                <c:pt idx="101">
                  <c:v>-13.339971685040831</c:v>
                </c:pt>
                <c:pt idx="102">
                  <c:v>-13.339971685040831</c:v>
                </c:pt>
                <c:pt idx="103">
                  <c:v>-13.339971685040831</c:v>
                </c:pt>
                <c:pt idx="104">
                  <c:v>-13.339971685040831</c:v>
                </c:pt>
                <c:pt idx="105">
                  <c:v>-13.339971685040831</c:v>
                </c:pt>
                <c:pt idx="106">
                  <c:v>-13.339971685040831</c:v>
                </c:pt>
                <c:pt idx="107">
                  <c:v>-13.339971685040831</c:v>
                </c:pt>
                <c:pt idx="108">
                  <c:v>-13.339971685040831</c:v>
                </c:pt>
                <c:pt idx="109">
                  <c:v>-13.339971685040831</c:v>
                </c:pt>
                <c:pt idx="110">
                  <c:v>-13.339971685040831</c:v>
                </c:pt>
                <c:pt idx="111">
                  <c:v>-13.339971685040831</c:v>
                </c:pt>
                <c:pt idx="112">
                  <c:v>-13.339971685040831</c:v>
                </c:pt>
                <c:pt idx="113">
                  <c:v>-13.339971685040831</c:v>
                </c:pt>
                <c:pt idx="114">
                  <c:v>-13.339971685040831</c:v>
                </c:pt>
                <c:pt idx="115">
                  <c:v>-13.339971685040831</c:v>
                </c:pt>
                <c:pt idx="116">
                  <c:v>-13.339971685040831</c:v>
                </c:pt>
                <c:pt idx="117">
                  <c:v>-13.339971685040831</c:v>
                </c:pt>
                <c:pt idx="118">
                  <c:v>-13.339971685040831</c:v>
                </c:pt>
                <c:pt idx="119">
                  <c:v>-13.339971685040831</c:v>
                </c:pt>
                <c:pt idx="120">
                  <c:v>-13.339971685040831</c:v>
                </c:pt>
                <c:pt idx="121">
                  <c:v>-13.339971685040831</c:v>
                </c:pt>
                <c:pt idx="122">
                  <c:v>-13.339971685040831</c:v>
                </c:pt>
                <c:pt idx="123">
                  <c:v>-13.339971685040831</c:v>
                </c:pt>
                <c:pt idx="124">
                  <c:v>-13.339971685040831</c:v>
                </c:pt>
                <c:pt idx="125">
                  <c:v>-13.339971685040831</c:v>
                </c:pt>
                <c:pt idx="126">
                  <c:v>-13.339971685040831</c:v>
                </c:pt>
                <c:pt idx="127">
                  <c:v>-13.339971685040831</c:v>
                </c:pt>
                <c:pt idx="128">
                  <c:v>-13.339971685040831</c:v>
                </c:pt>
                <c:pt idx="129">
                  <c:v>-13.339971685040831</c:v>
                </c:pt>
                <c:pt idx="130">
                  <c:v>-13.339971685040831</c:v>
                </c:pt>
                <c:pt idx="131">
                  <c:v>-13.339971685040831</c:v>
                </c:pt>
                <c:pt idx="132">
                  <c:v>-13.339971685040831</c:v>
                </c:pt>
                <c:pt idx="133">
                  <c:v>-13.339971685040831</c:v>
                </c:pt>
                <c:pt idx="134">
                  <c:v>-13.339971685040831</c:v>
                </c:pt>
                <c:pt idx="135">
                  <c:v>-13.339971685040831</c:v>
                </c:pt>
                <c:pt idx="136">
                  <c:v>-13.339971685040831</c:v>
                </c:pt>
                <c:pt idx="137">
                  <c:v>-13.339971685040831</c:v>
                </c:pt>
                <c:pt idx="138">
                  <c:v>-13.339971685040831</c:v>
                </c:pt>
                <c:pt idx="139">
                  <c:v>-13.339971685040831</c:v>
                </c:pt>
                <c:pt idx="140">
                  <c:v>-13.339971685040831</c:v>
                </c:pt>
                <c:pt idx="141">
                  <c:v>-13.339971685040831</c:v>
                </c:pt>
                <c:pt idx="142">
                  <c:v>-13.339971685040831</c:v>
                </c:pt>
                <c:pt idx="143">
                  <c:v>-13.339971685040831</c:v>
                </c:pt>
                <c:pt idx="144">
                  <c:v>-13.339971685040831</c:v>
                </c:pt>
                <c:pt idx="145">
                  <c:v>-13.339971685040831</c:v>
                </c:pt>
                <c:pt idx="146">
                  <c:v>-13.339971685040831</c:v>
                </c:pt>
                <c:pt idx="147">
                  <c:v>-13.339971685040831</c:v>
                </c:pt>
                <c:pt idx="148">
                  <c:v>-13.339971685040831</c:v>
                </c:pt>
                <c:pt idx="149">
                  <c:v>-13.339971685040831</c:v>
                </c:pt>
                <c:pt idx="150">
                  <c:v>-13.339971685040831</c:v>
                </c:pt>
                <c:pt idx="151">
                  <c:v>-13.339971685040831</c:v>
                </c:pt>
                <c:pt idx="152">
                  <c:v>-13.339971685040831</c:v>
                </c:pt>
                <c:pt idx="153">
                  <c:v>-13.339971685040831</c:v>
                </c:pt>
                <c:pt idx="154">
                  <c:v>-13.339971685040831</c:v>
                </c:pt>
                <c:pt idx="155">
                  <c:v>-13.339971685040831</c:v>
                </c:pt>
                <c:pt idx="156">
                  <c:v>-13.339971685040831</c:v>
                </c:pt>
                <c:pt idx="157">
                  <c:v>-13.339971685040831</c:v>
                </c:pt>
                <c:pt idx="158">
                  <c:v>-13.339971685040831</c:v>
                </c:pt>
                <c:pt idx="159">
                  <c:v>-13.339971685040831</c:v>
                </c:pt>
                <c:pt idx="160">
                  <c:v>-13.339971685040831</c:v>
                </c:pt>
                <c:pt idx="161">
                  <c:v>-13.339971685040831</c:v>
                </c:pt>
                <c:pt idx="162">
                  <c:v>-13.339971685040831</c:v>
                </c:pt>
                <c:pt idx="163">
                  <c:v>-13.339971685040831</c:v>
                </c:pt>
                <c:pt idx="164">
                  <c:v>-13.339971685040831</c:v>
                </c:pt>
                <c:pt idx="165">
                  <c:v>-13.339971685040831</c:v>
                </c:pt>
                <c:pt idx="166">
                  <c:v>-13.339971685040831</c:v>
                </c:pt>
                <c:pt idx="167">
                  <c:v>-13.339971685040831</c:v>
                </c:pt>
                <c:pt idx="168">
                  <c:v>-13.339971685040831</c:v>
                </c:pt>
                <c:pt idx="169">
                  <c:v>-13.339971685040831</c:v>
                </c:pt>
                <c:pt idx="170">
                  <c:v>-13.339971685040831</c:v>
                </c:pt>
                <c:pt idx="171">
                  <c:v>-13.339971685040831</c:v>
                </c:pt>
                <c:pt idx="172">
                  <c:v>-13.339971685040831</c:v>
                </c:pt>
                <c:pt idx="173">
                  <c:v>-13.339971685040831</c:v>
                </c:pt>
                <c:pt idx="174">
                  <c:v>-13.339971685040831</c:v>
                </c:pt>
                <c:pt idx="175">
                  <c:v>-13.339971685040831</c:v>
                </c:pt>
                <c:pt idx="176">
                  <c:v>-13.339971685040831</c:v>
                </c:pt>
                <c:pt idx="177">
                  <c:v>-13.339971685040831</c:v>
                </c:pt>
                <c:pt idx="178">
                  <c:v>-13.339971685040831</c:v>
                </c:pt>
                <c:pt idx="179">
                  <c:v>-13.339971685040831</c:v>
                </c:pt>
                <c:pt idx="180">
                  <c:v>-13.339971685040831</c:v>
                </c:pt>
                <c:pt idx="181">
                  <c:v>-13.339971685040831</c:v>
                </c:pt>
                <c:pt idx="182">
                  <c:v>-13.339971685040831</c:v>
                </c:pt>
                <c:pt idx="183">
                  <c:v>-13.339971685040831</c:v>
                </c:pt>
                <c:pt idx="184">
                  <c:v>-13.339971685040831</c:v>
                </c:pt>
                <c:pt idx="185">
                  <c:v>-13.339971685040831</c:v>
                </c:pt>
                <c:pt idx="186">
                  <c:v>-13.339971685040831</c:v>
                </c:pt>
                <c:pt idx="187">
                  <c:v>-13.339971685040831</c:v>
                </c:pt>
                <c:pt idx="188">
                  <c:v>-13.339971685040831</c:v>
                </c:pt>
                <c:pt idx="189">
                  <c:v>-13.339971685040831</c:v>
                </c:pt>
                <c:pt idx="190">
                  <c:v>-13.339971685040831</c:v>
                </c:pt>
                <c:pt idx="191">
                  <c:v>-13.339971685040831</c:v>
                </c:pt>
                <c:pt idx="192">
                  <c:v>-13.339971685040831</c:v>
                </c:pt>
                <c:pt idx="193">
                  <c:v>-13.339971685040831</c:v>
                </c:pt>
                <c:pt idx="194">
                  <c:v>-13.339971685040831</c:v>
                </c:pt>
                <c:pt idx="195">
                  <c:v>-13.339971685040831</c:v>
                </c:pt>
                <c:pt idx="196">
                  <c:v>-13.339971685040831</c:v>
                </c:pt>
                <c:pt idx="197">
                  <c:v>-13.339971685040831</c:v>
                </c:pt>
                <c:pt idx="198">
                  <c:v>-13.339971685040831</c:v>
                </c:pt>
                <c:pt idx="199">
                  <c:v>-13.339971685040831</c:v>
                </c:pt>
                <c:pt idx="200">
                  <c:v>-13.339971685040831</c:v>
                </c:pt>
                <c:pt idx="201">
                  <c:v>-13.339971685040831</c:v>
                </c:pt>
                <c:pt idx="202">
                  <c:v>-13.339971685040831</c:v>
                </c:pt>
                <c:pt idx="203">
                  <c:v>-13.339971685040831</c:v>
                </c:pt>
                <c:pt idx="204">
                  <c:v>-13.339971685040831</c:v>
                </c:pt>
                <c:pt idx="205">
                  <c:v>-13.339971685040831</c:v>
                </c:pt>
                <c:pt idx="206">
                  <c:v>-13.339971685040831</c:v>
                </c:pt>
                <c:pt idx="207">
                  <c:v>-13.339971685040831</c:v>
                </c:pt>
                <c:pt idx="208">
                  <c:v>-13.339971685040831</c:v>
                </c:pt>
                <c:pt idx="209">
                  <c:v>-13.339971685040831</c:v>
                </c:pt>
                <c:pt idx="210">
                  <c:v>-13.339971685040831</c:v>
                </c:pt>
                <c:pt idx="211">
                  <c:v>-13.339971685040831</c:v>
                </c:pt>
                <c:pt idx="212">
                  <c:v>-13.339971685040831</c:v>
                </c:pt>
                <c:pt idx="213">
                  <c:v>-13.339971685040831</c:v>
                </c:pt>
                <c:pt idx="214">
                  <c:v>-13.339971685040831</c:v>
                </c:pt>
                <c:pt idx="215">
                  <c:v>-13.339971685040831</c:v>
                </c:pt>
                <c:pt idx="216">
                  <c:v>-13.339971685040831</c:v>
                </c:pt>
                <c:pt idx="217">
                  <c:v>-13.339971685040831</c:v>
                </c:pt>
                <c:pt idx="218">
                  <c:v>-13.339971685040831</c:v>
                </c:pt>
                <c:pt idx="219">
                  <c:v>-13.339971685040831</c:v>
                </c:pt>
                <c:pt idx="220">
                  <c:v>-13.339971685040831</c:v>
                </c:pt>
                <c:pt idx="221">
                  <c:v>-13.339971685040831</c:v>
                </c:pt>
                <c:pt idx="222">
                  <c:v>-13.339971685040831</c:v>
                </c:pt>
                <c:pt idx="223">
                  <c:v>-13.339971685040831</c:v>
                </c:pt>
                <c:pt idx="224">
                  <c:v>-13.339971685040831</c:v>
                </c:pt>
                <c:pt idx="225">
                  <c:v>-13.339971685040831</c:v>
                </c:pt>
                <c:pt idx="226">
                  <c:v>-13.339971685040831</c:v>
                </c:pt>
                <c:pt idx="227">
                  <c:v>-13.339971685040831</c:v>
                </c:pt>
                <c:pt idx="228">
                  <c:v>-13.339971685040831</c:v>
                </c:pt>
                <c:pt idx="229">
                  <c:v>-13.339971685040831</c:v>
                </c:pt>
                <c:pt idx="230">
                  <c:v>-13.339971685040831</c:v>
                </c:pt>
                <c:pt idx="231">
                  <c:v>-13.339971685040831</c:v>
                </c:pt>
                <c:pt idx="232">
                  <c:v>-13.339971685040831</c:v>
                </c:pt>
                <c:pt idx="233">
                  <c:v>-13.339971685040831</c:v>
                </c:pt>
                <c:pt idx="234">
                  <c:v>-13.339971685040831</c:v>
                </c:pt>
                <c:pt idx="235">
                  <c:v>-13.339971685040831</c:v>
                </c:pt>
                <c:pt idx="236">
                  <c:v>-13.339971685040831</c:v>
                </c:pt>
                <c:pt idx="237">
                  <c:v>-13.339971685040831</c:v>
                </c:pt>
                <c:pt idx="238">
                  <c:v>-13.339971685040831</c:v>
                </c:pt>
                <c:pt idx="239">
                  <c:v>-13.339971685040831</c:v>
                </c:pt>
                <c:pt idx="240">
                  <c:v>-13.339971685040831</c:v>
                </c:pt>
                <c:pt idx="241">
                  <c:v>-13.339971685040831</c:v>
                </c:pt>
                <c:pt idx="242">
                  <c:v>-13.339971685040831</c:v>
                </c:pt>
                <c:pt idx="243">
                  <c:v>-13.339971685040831</c:v>
                </c:pt>
                <c:pt idx="244">
                  <c:v>-13.339971685040831</c:v>
                </c:pt>
                <c:pt idx="245">
                  <c:v>-13.339971685040831</c:v>
                </c:pt>
                <c:pt idx="246">
                  <c:v>-13.339971685040831</c:v>
                </c:pt>
                <c:pt idx="247">
                  <c:v>-13.339971685040831</c:v>
                </c:pt>
                <c:pt idx="248">
                  <c:v>-13.339971685040831</c:v>
                </c:pt>
                <c:pt idx="249">
                  <c:v>-13.339971685040831</c:v>
                </c:pt>
                <c:pt idx="250">
                  <c:v>-13.339971685040831</c:v>
                </c:pt>
                <c:pt idx="251">
                  <c:v>-13.339971685040831</c:v>
                </c:pt>
                <c:pt idx="252">
                  <c:v>-13.339971685040831</c:v>
                </c:pt>
                <c:pt idx="253">
                  <c:v>-13.339971685040831</c:v>
                </c:pt>
                <c:pt idx="254">
                  <c:v>-13.339971685040831</c:v>
                </c:pt>
                <c:pt idx="255">
                  <c:v>-13.339971685040831</c:v>
                </c:pt>
                <c:pt idx="256">
                  <c:v>-13.339971685040831</c:v>
                </c:pt>
                <c:pt idx="257">
                  <c:v>-13.339971685040831</c:v>
                </c:pt>
                <c:pt idx="258">
                  <c:v>-13.339971685040831</c:v>
                </c:pt>
                <c:pt idx="259">
                  <c:v>-13.339971685040831</c:v>
                </c:pt>
                <c:pt idx="260">
                  <c:v>-13.339971685040831</c:v>
                </c:pt>
                <c:pt idx="261">
                  <c:v>-13.339971685040831</c:v>
                </c:pt>
                <c:pt idx="262">
                  <c:v>-13.339971685040831</c:v>
                </c:pt>
                <c:pt idx="263">
                  <c:v>-13.339971685040831</c:v>
                </c:pt>
                <c:pt idx="264">
                  <c:v>-13.339971685040831</c:v>
                </c:pt>
                <c:pt idx="265">
                  <c:v>-13.339971685040831</c:v>
                </c:pt>
                <c:pt idx="266">
                  <c:v>-13.339971685040831</c:v>
                </c:pt>
                <c:pt idx="267">
                  <c:v>-13.339971685040831</c:v>
                </c:pt>
                <c:pt idx="268">
                  <c:v>-13.339971685040831</c:v>
                </c:pt>
                <c:pt idx="269">
                  <c:v>-13.339971685040831</c:v>
                </c:pt>
                <c:pt idx="270">
                  <c:v>-13.339971685040831</c:v>
                </c:pt>
                <c:pt idx="271">
                  <c:v>-13.339971685040831</c:v>
                </c:pt>
                <c:pt idx="272">
                  <c:v>-13.339971685040831</c:v>
                </c:pt>
                <c:pt idx="273">
                  <c:v>-13.339971685040831</c:v>
                </c:pt>
                <c:pt idx="274">
                  <c:v>-13.339971685040831</c:v>
                </c:pt>
                <c:pt idx="275">
                  <c:v>-13.339971685040831</c:v>
                </c:pt>
                <c:pt idx="276">
                  <c:v>-13.339971685040831</c:v>
                </c:pt>
                <c:pt idx="277">
                  <c:v>-13.339971685040831</c:v>
                </c:pt>
                <c:pt idx="278">
                  <c:v>-13.339971685040831</c:v>
                </c:pt>
                <c:pt idx="279">
                  <c:v>-13.339971685040831</c:v>
                </c:pt>
                <c:pt idx="280">
                  <c:v>-13.339971685040831</c:v>
                </c:pt>
                <c:pt idx="281">
                  <c:v>-13.339971685040831</c:v>
                </c:pt>
                <c:pt idx="282">
                  <c:v>-13.339971685040831</c:v>
                </c:pt>
                <c:pt idx="283">
                  <c:v>-13.339971685040831</c:v>
                </c:pt>
                <c:pt idx="284">
                  <c:v>-13.339971685040831</c:v>
                </c:pt>
                <c:pt idx="285">
                  <c:v>-13.339971685040831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axId val="108434944"/>
        <c:axId val="108864640"/>
      </c:scatterChart>
      <c:valAx>
        <c:axId val="108434944"/>
        <c:scaling>
          <c:orientation val="minMax"/>
        </c:scaling>
        <c:axPos val="t"/>
        <c:numFmt formatCode="0.00" sourceLinked="0"/>
        <c:tickLblPos val="low"/>
        <c:crossAx val="108864640"/>
        <c:crosses val="autoZero"/>
        <c:crossBetween val="midCat"/>
      </c:valAx>
      <c:valAx>
        <c:axId val="108864640"/>
        <c:scaling>
          <c:orientation val="maxMin"/>
          <c:max val="286"/>
          <c:min val="0"/>
        </c:scaling>
        <c:axPos val="l"/>
        <c:majorGridlines/>
        <c:numFmt formatCode="General" sourceLinked="1"/>
        <c:tickLblPos val="nextTo"/>
        <c:crossAx val="10843494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Caffeine</a:t>
            </a:r>
            <a:r>
              <a:rPr lang="en-US"/>
              <a:t>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2754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9.3267335368010323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'CO2-Caffeine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'CO2-Caffeine Vert'!$H$2:$H$419</c:f>
              <c:numCache>
                <c:formatCode>0.00000</c:formatCode>
                <c:ptCount val="418"/>
                <c:pt idx="0">
                  <c:v>-31.056994996</c:v>
                </c:pt>
                <c:pt idx="1">
                  <c:v>-31.365642775999994</c:v>
                </c:pt>
                <c:pt idx="2">
                  <c:v>-31.362893400000004</c:v>
                </c:pt>
                <c:pt idx="3">
                  <c:v>-31.292016103999998</c:v>
                </c:pt>
                <c:pt idx="4">
                  <c:v>-31.422045416000003</c:v>
                </c:pt>
                <c:pt idx="5">
                  <c:v>-31.421085155999997</c:v>
                </c:pt>
                <c:pt idx="6">
                  <c:v>-31.579194491999999</c:v>
                </c:pt>
                <c:pt idx="7">
                  <c:v>-31.367320704000001</c:v>
                </c:pt>
                <c:pt idx="8">
                  <c:v>-31.375735160000001</c:v>
                </c:pt>
                <c:pt idx="9">
                  <c:v>-31.070554699999992</c:v>
                </c:pt>
                <c:pt idx="10">
                  <c:v>-30.960942079999999</c:v>
                </c:pt>
                <c:pt idx="11">
                  <c:v>-31.17311054</c:v>
                </c:pt>
                <c:pt idx="12">
                  <c:v>-31.343646019999998</c:v>
                </c:pt>
                <c:pt idx="13">
                  <c:v>-31.299384439999994</c:v>
                </c:pt>
                <c:pt idx="14">
                  <c:v>-31.256710129999998</c:v>
                </c:pt>
                <c:pt idx="15">
                  <c:v>-31.209925530000003</c:v>
                </c:pt>
                <c:pt idx="16">
                  <c:v>-31.283827402000004</c:v>
                </c:pt>
                <c:pt idx="17">
                  <c:v>-31.207689452000007</c:v>
                </c:pt>
                <c:pt idx="18">
                  <c:v>-31.255679126</c:v>
                </c:pt>
                <c:pt idx="19">
                  <c:v>-31.350849034000003</c:v>
                </c:pt>
                <c:pt idx="20">
                  <c:v>-31.398403634000001</c:v>
                </c:pt>
                <c:pt idx="21">
                  <c:v>-31.302515348000004</c:v>
                </c:pt>
                <c:pt idx="22">
                  <c:v>-30.995387292000004</c:v>
                </c:pt>
                <c:pt idx="23">
                  <c:v>-31.146919978000007</c:v>
                </c:pt>
                <c:pt idx="24">
                  <c:v>-30.869422641999996</c:v>
                </c:pt>
                <c:pt idx="25">
                  <c:v>-30.866563726000003</c:v>
                </c:pt>
                <c:pt idx="26">
                  <c:v>-30.912580108000007</c:v>
                </c:pt>
                <c:pt idx="27">
                  <c:v>-30.662475647999997</c:v>
                </c:pt>
                <c:pt idx="28">
                  <c:v>-31.124788724000005</c:v>
                </c:pt>
                <c:pt idx="29">
                  <c:v>-31.123801745999998</c:v>
                </c:pt>
                <c:pt idx="30">
                  <c:v>-31.094196952000004</c:v>
                </c:pt>
                <c:pt idx="31">
                  <c:v>-31.035170927999999</c:v>
                </c:pt>
                <c:pt idx="32">
                  <c:v>-31.345865248000006</c:v>
                </c:pt>
                <c:pt idx="33">
                  <c:v>-31.048503072000006</c:v>
                </c:pt>
                <c:pt idx="34">
                  <c:v>-31.053856032000002</c:v>
                </c:pt>
                <c:pt idx="35">
                  <c:v>-31.468395552000008</c:v>
                </c:pt>
                <c:pt idx="36">
                  <c:v>-31.257424946</c:v>
                </c:pt>
                <c:pt idx="37">
                  <c:v>-31.658035556000002</c:v>
                </c:pt>
                <c:pt idx="38">
                  <c:v>-31.675345891000006</c:v>
                </c:pt>
                <c:pt idx="39">
                  <c:v>-31.197791105000007</c:v>
                </c:pt>
                <c:pt idx="40">
                  <c:v>-31.271479187999997</c:v>
                </c:pt>
                <c:pt idx="41">
                  <c:v>-31.130005919999999</c:v>
                </c:pt>
                <c:pt idx="42">
                  <c:v>-31.083862963999994</c:v>
                </c:pt>
                <c:pt idx="43">
                  <c:v>-31.171034283999997</c:v>
                </c:pt>
                <c:pt idx="44">
                  <c:v>-31.158560625</c:v>
                </c:pt>
                <c:pt idx="45">
                  <c:v>-31.298476104000002</c:v>
                </c:pt>
                <c:pt idx="46">
                  <c:v>-31.122178290000001</c:v>
                </c:pt>
                <c:pt idx="47">
                  <c:v>-31.191946164000001</c:v>
                </c:pt>
                <c:pt idx="48">
                  <c:v>-31.255016716</c:v>
                </c:pt>
                <c:pt idx="49">
                  <c:v>-31.186848124000001</c:v>
                </c:pt>
                <c:pt idx="50">
                  <c:v>-31.124708884</c:v>
                </c:pt>
                <c:pt idx="51">
                  <c:v>-31.180818772000009</c:v>
                </c:pt>
                <c:pt idx="52">
                  <c:v>-31.175823519999994</c:v>
                </c:pt>
                <c:pt idx="53">
                  <c:v>-31.219230480999997</c:v>
                </c:pt>
                <c:pt idx="54">
                  <c:v>-31.317593043999999</c:v>
                </c:pt>
                <c:pt idx="55">
                  <c:v>-31.295894668999999</c:v>
                </c:pt>
                <c:pt idx="56">
                  <c:v>-31.289978520000005</c:v>
                </c:pt>
                <c:pt idx="57">
                  <c:v>-31.374139559999996</c:v>
                </c:pt>
                <c:pt idx="58">
                  <c:v>-30.865413235000005</c:v>
                </c:pt>
                <c:pt idx="59">
                  <c:v>-31.399497330000003</c:v>
                </c:pt>
                <c:pt idx="60">
                  <c:v>-31.390355560000003</c:v>
                </c:pt>
                <c:pt idx="61">
                  <c:v>-30.533076450000003</c:v>
                </c:pt>
                <c:pt idx="62">
                  <c:v>-31.270934855</c:v>
                </c:pt>
                <c:pt idx="63">
                  <c:v>-31.188664844999998</c:v>
                </c:pt>
                <c:pt idx="64">
                  <c:v>-31.248051929999995</c:v>
                </c:pt>
                <c:pt idx="65">
                  <c:v>-31.090252249999992</c:v>
                </c:pt>
                <c:pt idx="66">
                  <c:v>-31.059765464999998</c:v>
                </c:pt>
                <c:pt idx="67">
                  <c:v>-31.127175919999999</c:v>
                </c:pt>
                <c:pt idx="68">
                  <c:v>-31.165241454999993</c:v>
                </c:pt>
                <c:pt idx="69">
                  <c:v>-31.247829619999997</c:v>
                </c:pt>
                <c:pt idx="70">
                  <c:v>-31.052237239999997</c:v>
                </c:pt>
                <c:pt idx="71">
                  <c:v>-31.385540559999995</c:v>
                </c:pt>
                <c:pt idx="72">
                  <c:v>-31.141048807000004</c:v>
                </c:pt>
                <c:pt idx="73">
                  <c:v>-31.159163548000002</c:v>
                </c:pt>
                <c:pt idx="74">
                  <c:v>-31.004457733999999</c:v>
                </c:pt>
                <c:pt idx="75">
                  <c:v>-31.060518413000004</c:v>
                </c:pt>
                <c:pt idx="76">
                  <c:v>-31.325179581</c:v>
                </c:pt>
                <c:pt idx="77">
                  <c:v>-31.492115143999996</c:v>
                </c:pt>
                <c:pt idx="78">
                  <c:v>-31.379697493000002</c:v>
                </c:pt>
                <c:pt idx="79">
                  <c:v>-31.258023240000007</c:v>
                </c:pt>
                <c:pt idx="80">
                  <c:v>-31.203362290000008</c:v>
                </c:pt>
                <c:pt idx="81">
                  <c:v>-31.162583289999997</c:v>
                </c:pt>
                <c:pt idx="82">
                  <c:v>-31.173064435999994</c:v>
                </c:pt>
                <c:pt idx="83">
                  <c:v>-31.452385451999998</c:v>
                </c:pt>
                <c:pt idx="84">
                  <c:v>-31.135978867999999</c:v>
                </c:pt>
                <c:pt idx="85">
                  <c:v>-31.086602606000003</c:v>
                </c:pt>
                <c:pt idx="86">
                  <c:v>-31.102990197999997</c:v>
                </c:pt>
                <c:pt idx="87">
                  <c:v>-31.145606069999996</c:v>
                </c:pt>
                <c:pt idx="88">
                  <c:v>-31.151126207999997</c:v>
                </c:pt>
                <c:pt idx="89">
                  <c:v>-31.223167363999998</c:v>
                </c:pt>
                <c:pt idx="90">
                  <c:v>-31.280020354000001</c:v>
                </c:pt>
                <c:pt idx="91">
                  <c:v>-31.256809636</c:v>
                </c:pt>
                <c:pt idx="92">
                  <c:v>-31.195026665</c:v>
                </c:pt>
                <c:pt idx="93">
                  <c:v>-31.250716057000005</c:v>
                </c:pt>
                <c:pt idx="94">
                  <c:v>-31.285971035000003</c:v>
                </c:pt>
                <c:pt idx="95">
                  <c:v>-31.100336325999997</c:v>
                </c:pt>
                <c:pt idx="96">
                  <c:v>-31.241090856</c:v>
                </c:pt>
                <c:pt idx="97">
                  <c:v>-31.26581221</c:v>
                </c:pt>
                <c:pt idx="98">
                  <c:v>-31.150137623999999</c:v>
                </c:pt>
                <c:pt idx="99">
                  <c:v>-31.162466556000002</c:v>
                </c:pt>
                <c:pt idx="100">
                  <c:v>-31.196414315999998</c:v>
                </c:pt>
                <c:pt idx="101">
                  <c:v>-31.184746044000004</c:v>
                </c:pt>
                <c:pt idx="102">
                  <c:v>-31.237924092000004</c:v>
                </c:pt>
                <c:pt idx="103">
                  <c:v>-31.185213588</c:v>
                </c:pt>
                <c:pt idx="104">
                  <c:v>-31.063204932000001</c:v>
                </c:pt>
                <c:pt idx="105">
                  <c:v>-31.202848127999996</c:v>
                </c:pt>
                <c:pt idx="106">
                  <c:v>-31.216762644000003</c:v>
                </c:pt>
                <c:pt idx="107">
                  <c:v>-31.249446696000007</c:v>
                </c:pt>
                <c:pt idx="108">
                  <c:v>-31.15096555600001</c:v>
                </c:pt>
                <c:pt idx="109">
                  <c:v>-31.415378316999998</c:v>
                </c:pt>
                <c:pt idx="110">
                  <c:v>-31.110187893000003</c:v>
                </c:pt>
                <c:pt idx="111">
                  <c:v>-31.120147228</c:v>
                </c:pt>
                <c:pt idx="112">
                  <c:v>-31.237586493000009</c:v>
                </c:pt>
                <c:pt idx="113">
                  <c:v>-30.786059566000006</c:v>
                </c:pt>
                <c:pt idx="114">
                  <c:v>-31.258384820000011</c:v>
                </c:pt>
                <c:pt idx="115">
                  <c:v>-31.215665845000004</c:v>
                </c:pt>
                <c:pt idx="116">
                  <c:v>-31.204025093999999</c:v>
                </c:pt>
                <c:pt idx="117">
                  <c:v>-31.112129970000002</c:v>
                </c:pt>
                <c:pt idx="118">
                  <c:v>-31.184563981999997</c:v>
                </c:pt>
                <c:pt idx="119">
                  <c:v>-31.118579292000003</c:v>
                </c:pt>
                <c:pt idx="120">
                  <c:v>-31.168188669999996</c:v>
                </c:pt>
                <c:pt idx="121">
                  <c:v>-31.093666600000002</c:v>
                </c:pt>
                <c:pt idx="122">
                  <c:v>-31.169608137999997</c:v>
                </c:pt>
                <c:pt idx="123">
                  <c:v>-31.171305327999999</c:v>
                </c:pt>
                <c:pt idx="124">
                  <c:v>-31.170811599999997</c:v>
                </c:pt>
                <c:pt idx="125">
                  <c:v>-31.190665368000005</c:v>
                </c:pt>
                <c:pt idx="126">
                  <c:v>-31.113603040000001</c:v>
                </c:pt>
                <c:pt idx="127">
                  <c:v>-31.311875336</c:v>
                </c:pt>
                <c:pt idx="128">
                  <c:v>-31.358069959999995</c:v>
                </c:pt>
                <c:pt idx="129">
                  <c:v>-31.416454831999999</c:v>
                </c:pt>
                <c:pt idx="130">
                  <c:v>-31.138635311999998</c:v>
                </c:pt>
                <c:pt idx="131">
                  <c:v>-30.972025072000001</c:v>
                </c:pt>
                <c:pt idx="132">
                  <c:v>-31.142729279999998</c:v>
                </c:pt>
                <c:pt idx="133">
                  <c:v>-31.069109144000002</c:v>
                </c:pt>
                <c:pt idx="134">
                  <c:v>-31.130233755999996</c:v>
                </c:pt>
                <c:pt idx="135">
                  <c:v>-31.251910290000005</c:v>
                </c:pt>
                <c:pt idx="136">
                  <c:v>-31.128612359999998</c:v>
                </c:pt>
                <c:pt idx="137">
                  <c:v>-31.183185675999994</c:v>
                </c:pt>
                <c:pt idx="138">
                  <c:v>-31.004206134</c:v>
                </c:pt>
                <c:pt idx="139">
                  <c:v>-31.170953372</c:v>
                </c:pt>
                <c:pt idx="140">
                  <c:v>-31.265548488</c:v>
                </c:pt>
                <c:pt idx="141">
                  <c:v>-31.131629388</c:v>
                </c:pt>
                <c:pt idx="142">
                  <c:v>-31.300346929999996</c:v>
                </c:pt>
                <c:pt idx="143">
                  <c:v>-31.218111615999998</c:v>
                </c:pt>
                <c:pt idx="144">
                  <c:v>-31.236859592000005</c:v>
                </c:pt>
                <c:pt idx="145">
                  <c:v>-31.149385964</c:v>
                </c:pt>
                <c:pt idx="146">
                  <c:v>-31.123955340000006</c:v>
                </c:pt>
                <c:pt idx="147">
                  <c:v>-31.208473571999999</c:v>
                </c:pt>
                <c:pt idx="148">
                  <c:v>-31.094279508000003</c:v>
                </c:pt>
                <c:pt idx="149">
                  <c:v>-30.980806519999998</c:v>
                </c:pt>
                <c:pt idx="150">
                  <c:v>-31.181032060000003</c:v>
                </c:pt>
                <c:pt idx="151">
                  <c:v>-31.216943676000003</c:v>
                </c:pt>
                <c:pt idx="152">
                  <c:v>-31.273021199000002</c:v>
                </c:pt>
                <c:pt idx="153">
                  <c:v>-31.241279021999997</c:v>
                </c:pt>
                <c:pt idx="154">
                  <c:v>-31.255571629999995</c:v>
                </c:pt>
                <c:pt idx="155">
                  <c:v>-31.245775914999999</c:v>
                </c:pt>
                <c:pt idx="156">
                  <c:v>-31.215678199999996</c:v>
                </c:pt>
                <c:pt idx="157">
                  <c:v>-31.185326710000002</c:v>
                </c:pt>
                <c:pt idx="158">
                  <c:v>-31.144428331000004</c:v>
                </c:pt>
                <c:pt idx="159">
                  <c:v>-31.004324228999995</c:v>
                </c:pt>
                <c:pt idx="160">
                  <c:v>-31.260068522999997</c:v>
                </c:pt>
                <c:pt idx="161">
                  <c:v>-31.151628978999998</c:v>
                </c:pt>
                <c:pt idx="162">
                  <c:v>-31.243287732999999</c:v>
                </c:pt>
                <c:pt idx="163">
                  <c:v>-31.234083337000005</c:v>
                </c:pt>
                <c:pt idx="164">
                  <c:v>-30.959380774</c:v>
                </c:pt>
                <c:pt idx="165">
                  <c:v>-31.179586824999998</c:v>
                </c:pt>
                <c:pt idx="166">
                  <c:v>-31.106215218999996</c:v>
                </c:pt>
                <c:pt idx="167">
                  <c:v>-31.255178434000005</c:v>
                </c:pt>
                <c:pt idx="168">
                  <c:v>-31.202313979000007</c:v>
                </c:pt>
                <c:pt idx="169">
                  <c:v>-31.170493936000003</c:v>
                </c:pt>
                <c:pt idx="170">
                  <c:v>-31.335764850000004</c:v>
                </c:pt>
                <c:pt idx="171">
                  <c:v>-31.227856799999998</c:v>
                </c:pt>
                <c:pt idx="172">
                  <c:v>-31.246834724999999</c:v>
                </c:pt>
                <c:pt idx="173">
                  <c:v>-31.176399599999996</c:v>
                </c:pt>
                <c:pt idx="174">
                  <c:v>-31.225657949999999</c:v>
                </c:pt>
                <c:pt idx="175">
                  <c:v>-31.104793125</c:v>
                </c:pt>
                <c:pt idx="176">
                  <c:v>-31.057856924999996</c:v>
                </c:pt>
                <c:pt idx="177">
                  <c:v>-31.207512300000005</c:v>
                </c:pt>
                <c:pt idx="178">
                  <c:v>-30.914911125000003</c:v>
                </c:pt>
                <c:pt idx="179">
                  <c:v>-31.021363422</c:v>
                </c:pt>
                <c:pt idx="180">
                  <c:v>-31.273868220000004</c:v>
                </c:pt>
                <c:pt idx="181">
                  <c:v>-31.124656248000001</c:v>
                </c:pt>
                <c:pt idx="182">
                  <c:v>-31.233474321000003</c:v>
                </c:pt>
                <c:pt idx="183">
                  <c:v>-31.191161231999999</c:v>
                </c:pt>
                <c:pt idx="184">
                  <c:v>-31.274494482000001</c:v>
                </c:pt>
                <c:pt idx="185">
                  <c:v>-31.218999588000003</c:v>
                </c:pt>
                <c:pt idx="186">
                  <c:v>-30.921545340000002</c:v>
                </c:pt>
                <c:pt idx="187">
                  <c:v>-31.282989422999997</c:v>
                </c:pt>
                <c:pt idx="188">
                  <c:v>-31.224555211999999</c:v>
                </c:pt>
                <c:pt idx="189">
                  <c:v>-31.185782617999998</c:v>
                </c:pt>
                <c:pt idx="190">
                  <c:v>-30.876061135999997</c:v>
                </c:pt>
                <c:pt idx="191">
                  <c:v>-30.996593995999994</c:v>
                </c:pt>
                <c:pt idx="192">
                  <c:v>-31.183476061999997</c:v>
                </c:pt>
                <c:pt idx="193">
                  <c:v>-31.001043811999999</c:v>
                </c:pt>
                <c:pt idx="194">
                  <c:v>-31.170943094000002</c:v>
                </c:pt>
                <c:pt idx="195">
                  <c:v>-31.097082272000002</c:v>
                </c:pt>
                <c:pt idx="196">
                  <c:v>-31.198366616000001</c:v>
                </c:pt>
                <c:pt idx="197">
                  <c:v>-31.216654128000009</c:v>
                </c:pt>
                <c:pt idx="198">
                  <c:v>-31.226560752000005</c:v>
                </c:pt>
                <c:pt idx="199">
                  <c:v>-31.188085952000002</c:v>
                </c:pt>
                <c:pt idx="200">
                  <c:v>-31.150885152000001</c:v>
                </c:pt>
                <c:pt idx="201">
                  <c:v>-31.348548800000003</c:v>
                </c:pt>
                <c:pt idx="202">
                  <c:v>-31.142874240000005</c:v>
                </c:pt>
                <c:pt idx="203">
                  <c:v>-31.115712560000006</c:v>
                </c:pt>
                <c:pt idx="204">
                  <c:v>-31.174438864000003</c:v>
                </c:pt>
                <c:pt idx="205">
                  <c:v>-31.181848448000004</c:v>
                </c:pt>
                <c:pt idx="206">
                  <c:v>-31.263407287000003</c:v>
                </c:pt>
                <c:pt idx="207">
                  <c:v>-31.217782037999999</c:v>
                </c:pt>
                <c:pt idx="208">
                  <c:v>-31.153990517999997</c:v>
                </c:pt>
                <c:pt idx="209">
                  <c:v>-31.155033264</c:v>
                </c:pt>
                <c:pt idx="210">
                  <c:v>-31.135159752000003</c:v>
                </c:pt>
                <c:pt idx="211">
                  <c:v>-31.186428097</c:v>
                </c:pt>
                <c:pt idx="212">
                  <c:v>-31.192255206999999</c:v>
                </c:pt>
                <c:pt idx="213">
                  <c:v>-31.217802484</c:v>
                </c:pt>
                <c:pt idx="214">
                  <c:v>-31.242480806</c:v>
                </c:pt>
                <c:pt idx="215">
                  <c:v>-31.252539161999998</c:v>
                </c:pt>
                <c:pt idx="216">
                  <c:v>-31.384172916000004</c:v>
                </c:pt>
                <c:pt idx="217">
                  <c:v>-31.156716240000002</c:v>
                </c:pt>
                <c:pt idx="218">
                  <c:v>-31.119478764</c:v>
                </c:pt>
                <c:pt idx="219">
                  <c:v>-31.225867122000004</c:v>
                </c:pt>
                <c:pt idx="220">
                  <c:v>-31.206224921999997</c:v>
                </c:pt>
                <c:pt idx="221">
                  <c:v>-31.21393707</c:v>
                </c:pt>
                <c:pt idx="222">
                  <c:v>-31.230881052000001</c:v>
                </c:pt>
                <c:pt idx="223">
                  <c:v>-31.349397088</c:v>
                </c:pt>
                <c:pt idx="224">
                  <c:v>-31.211744280000001</c:v>
                </c:pt>
                <c:pt idx="225">
                  <c:v>-31.265651279999997</c:v>
                </c:pt>
                <c:pt idx="226">
                  <c:v>-31.292009236000002</c:v>
                </c:pt>
                <c:pt idx="227">
                  <c:v>-31.192758747999999</c:v>
                </c:pt>
                <c:pt idx="228">
                  <c:v>-31.193333755999998</c:v>
                </c:pt>
                <c:pt idx="229">
                  <c:v>-31.230811955999993</c:v>
                </c:pt>
                <c:pt idx="230">
                  <c:v>-31.222648895999992</c:v>
                </c:pt>
                <c:pt idx="231">
                  <c:v>-31.223429263999993</c:v>
                </c:pt>
                <c:pt idx="232">
                  <c:v>-31.213208832000007</c:v>
                </c:pt>
                <c:pt idx="233">
                  <c:v>-31.291839744000008</c:v>
                </c:pt>
                <c:pt idx="234">
                  <c:v>-31.204451840000004</c:v>
                </c:pt>
                <c:pt idx="235">
                  <c:v>-31.165965568000004</c:v>
                </c:pt>
                <c:pt idx="236">
                  <c:v>-31.096121984000007</c:v>
                </c:pt>
                <c:pt idx="237">
                  <c:v>-31.131271296000001</c:v>
                </c:pt>
                <c:pt idx="238">
                  <c:v>-31.196362239999999</c:v>
                </c:pt>
                <c:pt idx="239">
                  <c:v>-31.198172288000009</c:v>
                </c:pt>
                <c:pt idx="240">
                  <c:v>-31.16521728</c:v>
                </c:pt>
                <c:pt idx="241">
                  <c:v>-31.145751680000004</c:v>
                </c:pt>
                <c:pt idx="242">
                  <c:v>-31.181720064000004</c:v>
                </c:pt>
                <c:pt idx="243">
                  <c:v>-31.20559449600001</c:v>
                </c:pt>
                <c:pt idx="244">
                  <c:v>-31.280241280000006</c:v>
                </c:pt>
                <c:pt idx="245">
                  <c:v>-31.189496192000007</c:v>
                </c:pt>
                <c:pt idx="246">
                  <c:v>-31.113797760000004</c:v>
                </c:pt>
                <c:pt idx="247">
                  <c:v>-31.171567616000004</c:v>
                </c:pt>
                <c:pt idx="248">
                  <c:v>-31.127175231999999</c:v>
                </c:pt>
                <c:pt idx="249">
                  <c:v>-31.172193296000003</c:v>
                </c:pt>
                <c:pt idx="250">
                  <c:v>-31.118766832000006</c:v>
                </c:pt>
                <c:pt idx="251">
                  <c:v>-31.117523407999997</c:v>
                </c:pt>
                <c:pt idx="252">
                  <c:v>-31.247440832000002</c:v>
                </c:pt>
                <c:pt idx="253">
                  <c:v>-31.196552175999997</c:v>
                </c:pt>
                <c:pt idx="254">
                  <c:v>-31.218189792000004</c:v>
                </c:pt>
                <c:pt idx="255">
                  <c:v>-31.184771834999999</c:v>
                </c:pt>
                <c:pt idx="256">
                  <c:v>-31.107987854999998</c:v>
                </c:pt>
                <c:pt idx="257">
                  <c:v>-31.112206755000003</c:v>
                </c:pt>
                <c:pt idx="258">
                  <c:v>-31.118263889999994</c:v>
                </c:pt>
                <c:pt idx="259">
                  <c:v>-31.080303834999995</c:v>
                </c:pt>
                <c:pt idx="260">
                  <c:v>-31.154496205000001</c:v>
                </c:pt>
                <c:pt idx="261">
                  <c:v>-31.149312984999995</c:v>
                </c:pt>
                <c:pt idx="262">
                  <c:v>-31.004343544999998</c:v>
                </c:pt>
                <c:pt idx="263">
                  <c:v>-31.134386114999998</c:v>
                </c:pt>
                <c:pt idx="264">
                  <c:v>-31.098933062999997</c:v>
                </c:pt>
                <c:pt idx="265">
                  <c:v>-31.159203894999997</c:v>
                </c:pt>
                <c:pt idx="266">
                  <c:v>-31.135077383999999</c:v>
                </c:pt>
                <c:pt idx="267">
                  <c:v>-31.108688696999998</c:v>
                </c:pt>
                <c:pt idx="268">
                  <c:v>-31.159951221</c:v>
                </c:pt>
                <c:pt idx="269">
                  <c:v>-31.154942116999997</c:v>
                </c:pt>
                <c:pt idx="270">
                  <c:v>-31.003931770000001</c:v>
                </c:pt>
                <c:pt idx="271">
                  <c:v>-31.089496988000008</c:v>
                </c:pt>
                <c:pt idx="272">
                  <c:v>-31.163397596000003</c:v>
                </c:pt>
                <c:pt idx="273">
                  <c:v>-31.116098352000002</c:v>
                </c:pt>
                <c:pt idx="274">
                  <c:v>-31.136388392000001</c:v>
                </c:pt>
                <c:pt idx="275">
                  <c:v>-31.07896452</c:v>
                </c:pt>
                <c:pt idx="276">
                  <c:v>-31.117321872000005</c:v>
                </c:pt>
                <c:pt idx="277">
                  <c:v>-31.150418088000009</c:v>
                </c:pt>
                <c:pt idx="278">
                  <c:v>-31.123194767999998</c:v>
                </c:pt>
                <c:pt idx="279">
                  <c:v>-31.122450460000003</c:v>
                </c:pt>
                <c:pt idx="280">
                  <c:v>-31.083822685000001</c:v>
                </c:pt>
                <c:pt idx="281">
                  <c:v>-31.194169463000001</c:v>
                </c:pt>
                <c:pt idx="282">
                  <c:v>-31.214725239000003</c:v>
                </c:pt>
                <c:pt idx="283">
                  <c:v>-31.173523354000004</c:v>
                </c:pt>
                <c:pt idx="284">
                  <c:v>-31.118390113000004</c:v>
                </c:pt>
                <c:pt idx="285">
                  <c:v>-31.065856455000002</c:v>
                </c:pt>
                <c:pt idx="286">
                  <c:v>-31.087917781000002</c:v>
                </c:pt>
                <c:pt idx="287">
                  <c:v>-31.037893372999996</c:v>
                </c:pt>
                <c:pt idx="288">
                  <c:v>-31.036427971000002</c:v>
                </c:pt>
                <c:pt idx="289">
                  <c:v>-30.982061295999994</c:v>
                </c:pt>
                <c:pt idx="290">
                  <c:v>-31.175771007999995</c:v>
                </c:pt>
                <c:pt idx="291">
                  <c:v>-31.218608711999995</c:v>
                </c:pt>
                <c:pt idx="292">
                  <c:v>-31.222399211999996</c:v>
                </c:pt>
                <c:pt idx="293">
                  <c:v>-31.16218585599999</c:v>
                </c:pt>
                <c:pt idx="294">
                  <c:v>-31.180794683999995</c:v>
                </c:pt>
                <c:pt idx="295">
                  <c:v>-31.338873695999997</c:v>
                </c:pt>
                <c:pt idx="296">
                  <c:v>-31.122137959999993</c:v>
                </c:pt>
                <c:pt idx="297">
                  <c:v>-30.961077087999993</c:v>
                </c:pt>
                <c:pt idx="298">
                  <c:v>-31.057716984000002</c:v>
                </c:pt>
                <c:pt idx="299">
                  <c:v>-30.977941080000001</c:v>
                </c:pt>
                <c:pt idx="300">
                  <c:v>-31.013531544000003</c:v>
                </c:pt>
                <c:pt idx="301">
                  <c:v>-31.151384063999998</c:v>
                </c:pt>
                <c:pt idx="302">
                  <c:v>-31.180588823999997</c:v>
                </c:pt>
                <c:pt idx="303">
                  <c:v>-31.084561151999999</c:v>
                </c:pt>
                <c:pt idx="304">
                  <c:v>-31.057111704</c:v>
                </c:pt>
                <c:pt idx="305">
                  <c:v>-31.004573399999998</c:v>
                </c:pt>
                <c:pt idx="306">
                  <c:v>-30.997764000000004</c:v>
                </c:pt>
                <c:pt idx="307">
                  <c:v>-31.210285782999996</c:v>
                </c:pt>
                <c:pt idx="308">
                  <c:v>-31.322010564999992</c:v>
                </c:pt>
                <c:pt idx="309">
                  <c:v>-31.056264759999998</c:v>
                </c:pt>
                <c:pt idx="310">
                  <c:v>-31.154403293999998</c:v>
                </c:pt>
                <c:pt idx="311">
                  <c:v>-31.134498815000001</c:v>
                </c:pt>
                <c:pt idx="312">
                  <c:v>-30.996675154999998</c:v>
                </c:pt>
                <c:pt idx="313">
                  <c:v>-31.429801783999999</c:v>
                </c:pt>
                <c:pt idx="314">
                  <c:v>-31.288446010999998</c:v>
                </c:pt>
                <c:pt idx="315">
                  <c:v>-31.088222763999994</c:v>
                </c:pt>
                <c:pt idx="316">
                  <c:v>-31.229895307</c:v>
                </c:pt>
                <c:pt idx="317">
                  <c:v>-31.168123296999994</c:v>
                </c:pt>
                <c:pt idx="318">
                  <c:v>-31.076713472999998</c:v>
                </c:pt>
                <c:pt idx="319">
                  <c:v>-31.058483770999999</c:v>
                </c:pt>
                <c:pt idx="320">
                  <c:v>-31.414167099999993</c:v>
                </c:pt>
                <c:pt idx="321">
                  <c:v>-31.060712056</c:v>
                </c:pt>
                <c:pt idx="322">
                  <c:v>-31.044884424000003</c:v>
                </c:pt>
                <c:pt idx="323">
                  <c:v>-31.392390460000001</c:v>
                </c:pt>
                <c:pt idx="324">
                  <c:v>-31.210442234999999</c:v>
                </c:pt>
                <c:pt idx="325">
                  <c:v>-31.257289860999993</c:v>
                </c:pt>
                <c:pt idx="326">
                  <c:v>-31.174762366999996</c:v>
                </c:pt>
                <c:pt idx="327">
                  <c:v>-30.988366313999997</c:v>
                </c:pt>
                <c:pt idx="328">
                  <c:v>-31.144584201000001</c:v>
                </c:pt>
                <c:pt idx="329">
                  <c:v>-31.237922172000005</c:v>
                </c:pt>
                <c:pt idx="330">
                  <c:v>-31.134076874000002</c:v>
                </c:pt>
                <c:pt idx="331">
                  <c:v>-31.215638212000002</c:v>
                </c:pt>
                <c:pt idx="332">
                  <c:v>-31.175367244999993</c:v>
                </c:pt>
                <c:pt idx="333">
                  <c:v>-31.183010494999994</c:v>
                </c:pt>
                <c:pt idx="334">
                  <c:v>-31.314443821999998</c:v>
                </c:pt>
                <c:pt idx="335">
                  <c:v>-31.22655834</c:v>
                </c:pt>
                <c:pt idx="336">
                  <c:v>-31.317076277999998</c:v>
                </c:pt>
                <c:pt idx="337">
                  <c:v>-31.124257122000007</c:v>
                </c:pt>
                <c:pt idx="338">
                  <c:v>-31.106635050000001</c:v>
                </c:pt>
                <c:pt idx="339">
                  <c:v>-31.281747870000004</c:v>
                </c:pt>
                <c:pt idx="340">
                  <c:v>-31.214663940000001</c:v>
                </c:pt>
                <c:pt idx="341">
                  <c:v>-31.040485616000002</c:v>
                </c:pt>
                <c:pt idx="342">
                  <c:v>-31.494320697000003</c:v>
                </c:pt>
                <c:pt idx="343">
                  <c:v>-31.094287700000006</c:v>
                </c:pt>
                <c:pt idx="344">
                  <c:v>-31.141856255</c:v>
                </c:pt>
                <c:pt idx="345">
                  <c:v>-31.184830448999996</c:v>
                </c:pt>
                <c:pt idx="346">
                  <c:v>-31.178891753000002</c:v>
                </c:pt>
                <c:pt idx="347">
                  <c:v>-31.300726542</c:v>
                </c:pt>
                <c:pt idx="348">
                  <c:v>-31.310641316999998</c:v>
                </c:pt>
                <c:pt idx="349">
                  <c:v>-31.468270986</c:v>
                </c:pt>
                <c:pt idx="350">
                  <c:v>-31.069473313000003</c:v>
                </c:pt>
                <c:pt idx="351">
                  <c:v>-31.163231492999998</c:v>
                </c:pt>
                <c:pt idx="352">
                  <c:v>-31.175210575000001</c:v>
                </c:pt>
                <c:pt idx="353">
                  <c:v>-31.203491113999998</c:v>
                </c:pt>
                <c:pt idx="354">
                  <c:v>-31.204875087999998</c:v>
                </c:pt>
                <c:pt idx="355">
                  <c:v>-31.157819971999995</c:v>
                </c:pt>
                <c:pt idx="356">
                  <c:v>-31.187570361999999</c:v>
                </c:pt>
                <c:pt idx="357">
                  <c:v>-31.155446001999994</c:v>
                </c:pt>
                <c:pt idx="358">
                  <c:v>-31.217967279999993</c:v>
                </c:pt>
                <c:pt idx="359">
                  <c:v>-31.180418145999997</c:v>
                </c:pt>
                <c:pt idx="360">
                  <c:v>-31.163780152000005</c:v>
                </c:pt>
                <c:pt idx="361">
                  <c:v>-31.227058672000005</c:v>
                </c:pt>
                <c:pt idx="362">
                  <c:v>-31.300638892000002</c:v>
                </c:pt>
                <c:pt idx="363">
                  <c:v>-31.23165934</c:v>
                </c:pt>
                <c:pt idx="364">
                  <c:v>-31.194132920000001</c:v>
                </c:pt>
                <c:pt idx="365">
                  <c:v>-31.212241068000004</c:v>
                </c:pt>
                <c:pt idx="366">
                  <c:v>-31.125711948000003</c:v>
                </c:pt>
                <c:pt idx="367">
                  <c:v>-31.201567112000006</c:v>
                </c:pt>
                <c:pt idx="368">
                  <c:v>-31.245430876000007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1"/>
          <c:order val="1"/>
          <c:tx>
            <c:strRef>
              <c:f>'CO2-Caffeine Vert'!$AK$1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Vert'!$AK$2:$AK$370</c:f>
              <c:numCache>
                <c:formatCode>0.00000</c:formatCode>
                <c:ptCount val="369"/>
                <c:pt idx="0">
                  <c:v>-31.180450663590779</c:v>
                </c:pt>
                <c:pt idx="1">
                  <c:v>-31.180450663590779</c:v>
                </c:pt>
                <c:pt idx="2">
                  <c:v>-31.180450663590779</c:v>
                </c:pt>
                <c:pt idx="3">
                  <c:v>-31.180450663590779</c:v>
                </c:pt>
                <c:pt idx="4">
                  <c:v>-31.180450663590779</c:v>
                </c:pt>
                <c:pt idx="5">
                  <c:v>-31.180450663590779</c:v>
                </c:pt>
                <c:pt idx="6">
                  <c:v>-31.180450663590779</c:v>
                </c:pt>
                <c:pt idx="7">
                  <c:v>-31.180450663590779</c:v>
                </c:pt>
                <c:pt idx="8">
                  <c:v>-31.180450663590779</c:v>
                </c:pt>
                <c:pt idx="9">
                  <c:v>-31.180450663590779</c:v>
                </c:pt>
                <c:pt idx="10">
                  <c:v>-31.180450663590779</c:v>
                </c:pt>
                <c:pt idx="11">
                  <c:v>-31.180450663590779</c:v>
                </c:pt>
                <c:pt idx="12">
                  <c:v>-31.180450663590779</c:v>
                </c:pt>
                <c:pt idx="13">
                  <c:v>-31.180450663590779</c:v>
                </c:pt>
                <c:pt idx="14">
                  <c:v>-31.180450663590779</c:v>
                </c:pt>
                <c:pt idx="15">
                  <c:v>-31.180450663590779</c:v>
                </c:pt>
                <c:pt idx="16">
                  <c:v>-31.180450663590779</c:v>
                </c:pt>
                <c:pt idx="17">
                  <c:v>-31.180450663590779</c:v>
                </c:pt>
                <c:pt idx="18">
                  <c:v>-31.180450663590779</c:v>
                </c:pt>
                <c:pt idx="19">
                  <c:v>-31.180450663590779</c:v>
                </c:pt>
                <c:pt idx="20">
                  <c:v>-31.180450663590779</c:v>
                </c:pt>
                <c:pt idx="21">
                  <c:v>-31.180450663590779</c:v>
                </c:pt>
                <c:pt idx="22">
                  <c:v>-31.180450663590779</c:v>
                </c:pt>
                <c:pt idx="23">
                  <c:v>-31.180450663590779</c:v>
                </c:pt>
                <c:pt idx="24">
                  <c:v>-31.180450663590779</c:v>
                </c:pt>
                <c:pt idx="25">
                  <c:v>-31.180450663590779</c:v>
                </c:pt>
                <c:pt idx="26">
                  <c:v>-31.180450663590779</c:v>
                </c:pt>
                <c:pt idx="27">
                  <c:v>-31.180450663590779</c:v>
                </c:pt>
                <c:pt idx="28">
                  <c:v>-31.180450663590779</c:v>
                </c:pt>
                <c:pt idx="29">
                  <c:v>-31.180450663590779</c:v>
                </c:pt>
                <c:pt idx="30">
                  <c:v>-31.180450663590779</c:v>
                </c:pt>
                <c:pt idx="31">
                  <c:v>-31.180450663590779</c:v>
                </c:pt>
                <c:pt idx="32">
                  <c:v>-31.180450663590779</c:v>
                </c:pt>
                <c:pt idx="33">
                  <c:v>-31.180450663590779</c:v>
                </c:pt>
                <c:pt idx="34">
                  <c:v>-31.180450663590779</c:v>
                </c:pt>
                <c:pt idx="35">
                  <c:v>-31.180450663590779</c:v>
                </c:pt>
                <c:pt idx="36">
                  <c:v>-31.180450663590779</c:v>
                </c:pt>
                <c:pt idx="37">
                  <c:v>-31.180450663590779</c:v>
                </c:pt>
                <c:pt idx="38">
                  <c:v>-31.180450663590779</c:v>
                </c:pt>
                <c:pt idx="39">
                  <c:v>-31.180450663590779</c:v>
                </c:pt>
                <c:pt idx="40">
                  <c:v>-31.180450663590779</c:v>
                </c:pt>
                <c:pt idx="41">
                  <c:v>-31.180450663590779</c:v>
                </c:pt>
                <c:pt idx="42">
                  <c:v>-31.180450663590779</c:v>
                </c:pt>
                <c:pt idx="43">
                  <c:v>-31.180450663590779</c:v>
                </c:pt>
                <c:pt idx="44">
                  <c:v>-31.180450663590779</c:v>
                </c:pt>
                <c:pt idx="45">
                  <c:v>-31.180450663590779</c:v>
                </c:pt>
                <c:pt idx="46">
                  <c:v>-31.180450663590779</c:v>
                </c:pt>
                <c:pt idx="47">
                  <c:v>-31.180450663590779</c:v>
                </c:pt>
                <c:pt idx="48">
                  <c:v>-31.180450663590779</c:v>
                </c:pt>
                <c:pt idx="49">
                  <c:v>-31.180450663590779</c:v>
                </c:pt>
                <c:pt idx="50">
                  <c:v>-31.180450663590779</c:v>
                </c:pt>
                <c:pt idx="51">
                  <c:v>-31.180450663590779</c:v>
                </c:pt>
                <c:pt idx="52">
                  <c:v>-31.180450663590779</c:v>
                </c:pt>
                <c:pt idx="53">
                  <c:v>-31.180450663590779</c:v>
                </c:pt>
                <c:pt idx="54">
                  <c:v>-31.180450663590779</c:v>
                </c:pt>
                <c:pt idx="55">
                  <c:v>-31.180450663590779</c:v>
                </c:pt>
                <c:pt idx="56">
                  <c:v>-31.180450663590779</c:v>
                </c:pt>
                <c:pt idx="57">
                  <c:v>-31.180450663590779</c:v>
                </c:pt>
                <c:pt idx="58">
                  <c:v>-31.180450663590779</c:v>
                </c:pt>
                <c:pt idx="59">
                  <c:v>-31.180450663590779</c:v>
                </c:pt>
                <c:pt idx="60">
                  <c:v>-31.180450663590779</c:v>
                </c:pt>
                <c:pt idx="61">
                  <c:v>-31.180450663590779</c:v>
                </c:pt>
                <c:pt idx="62">
                  <c:v>-31.180450663590779</c:v>
                </c:pt>
                <c:pt idx="63">
                  <c:v>-31.180450663590779</c:v>
                </c:pt>
                <c:pt idx="64">
                  <c:v>-31.180450663590779</c:v>
                </c:pt>
                <c:pt idx="65">
                  <c:v>-31.180450663590779</c:v>
                </c:pt>
                <c:pt idx="66">
                  <c:v>-31.180450663590779</c:v>
                </c:pt>
                <c:pt idx="67">
                  <c:v>-31.180450663590779</c:v>
                </c:pt>
                <c:pt idx="68">
                  <c:v>-31.180450663590779</c:v>
                </c:pt>
                <c:pt idx="69">
                  <c:v>-31.180450663590779</c:v>
                </c:pt>
                <c:pt idx="70">
                  <c:v>-31.180450663590779</c:v>
                </c:pt>
                <c:pt idx="71">
                  <c:v>-31.180450663590779</c:v>
                </c:pt>
                <c:pt idx="72">
                  <c:v>-31.180450663590779</c:v>
                </c:pt>
                <c:pt idx="73">
                  <c:v>-31.180450663590779</c:v>
                </c:pt>
                <c:pt idx="74">
                  <c:v>-31.180450663590779</c:v>
                </c:pt>
                <c:pt idx="75">
                  <c:v>-31.180450663590779</c:v>
                </c:pt>
                <c:pt idx="76">
                  <c:v>-31.180450663590779</c:v>
                </c:pt>
                <c:pt idx="77">
                  <c:v>-31.180450663590779</c:v>
                </c:pt>
                <c:pt idx="78">
                  <c:v>-31.180450663590779</c:v>
                </c:pt>
                <c:pt idx="79">
                  <c:v>-31.180450663590779</c:v>
                </c:pt>
                <c:pt idx="80">
                  <c:v>-31.180450663590779</c:v>
                </c:pt>
                <c:pt idx="81">
                  <c:v>-31.180450663590779</c:v>
                </c:pt>
                <c:pt idx="82">
                  <c:v>-31.180450663590779</c:v>
                </c:pt>
                <c:pt idx="83">
                  <c:v>-31.180450663590779</c:v>
                </c:pt>
                <c:pt idx="84">
                  <c:v>-31.180450663590779</c:v>
                </c:pt>
                <c:pt idx="85">
                  <c:v>-31.180450663590779</c:v>
                </c:pt>
                <c:pt idx="86">
                  <c:v>-31.180450663590779</c:v>
                </c:pt>
                <c:pt idx="87">
                  <c:v>-31.180450663590779</c:v>
                </c:pt>
                <c:pt idx="88">
                  <c:v>-31.180450663590779</c:v>
                </c:pt>
                <c:pt idx="89">
                  <c:v>-31.180450663590779</c:v>
                </c:pt>
                <c:pt idx="90">
                  <c:v>-31.180450663590779</c:v>
                </c:pt>
                <c:pt idx="91">
                  <c:v>-31.180450663590779</c:v>
                </c:pt>
                <c:pt idx="92">
                  <c:v>-31.180450663590779</c:v>
                </c:pt>
                <c:pt idx="93">
                  <c:v>-31.180450663590779</c:v>
                </c:pt>
                <c:pt idx="94">
                  <c:v>-31.180450663590779</c:v>
                </c:pt>
                <c:pt idx="95">
                  <c:v>-31.180450663590779</c:v>
                </c:pt>
                <c:pt idx="96">
                  <c:v>-31.180450663590779</c:v>
                </c:pt>
                <c:pt idx="97">
                  <c:v>-31.180450663590779</c:v>
                </c:pt>
                <c:pt idx="98">
                  <c:v>-31.180450663590779</c:v>
                </c:pt>
                <c:pt idx="99">
                  <c:v>-31.180450663590779</c:v>
                </c:pt>
                <c:pt idx="100">
                  <c:v>-31.180450663590779</c:v>
                </c:pt>
                <c:pt idx="101">
                  <c:v>-31.180450663590779</c:v>
                </c:pt>
                <c:pt idx="102">
                  <c:v>-31.180450663590779</c:v>
                </c:pt>
                <c:pt idx="103">
                  <c:v>-31.180450663590779</c:v>
                </c:pt>
                <c:pt idx="104">
                  <c:v>-31.180450663590779</c:v>
                </c:pt>
                <c:pt idx="105">
                  <c:v>-31.180450663590779</c:v>
                </c:pt>
                <c:pt idx="106">
                  <c:v>-31.180450663590779</c:v>
                </c:pt>
                <c:pt idx="107">
                  <c:v>-31.180450663590779</c:v>
                </c:pt>
                <c:pt idx="108">
                  <c:v>-31.180450663590779</c:v>
                </c:pt>
                <c:pt idx="109">
                  <c:v>-31.180450663590779</c:v>
                </c:pt>
                <c:pt idx="110">
                  <c:v>-31.180450663590779</c:v>
                </c:pt>
                <c:pt idx="111">
                  <c:v>-31.180450663590779</c:v>
                </c:pt>
                <c:pt idx="112">
                  <c:v>-31.180450663590779</c:v>
                </c:pt>
                <c:pt idx="113">
                  <c:v>-31.180450663590779</c:v>
                </c:pt>
                <c:pt idx="114">
                  <c:v>-31.180450663590779</c:v>
                </c:pt>
                <c:pt idx="115">
                  <c:v>-31.180450663590779</c:v>
                </c:pt>
                <c:pt idx="116">
                  <c:v>-31.180450663590779</c:v>
                </c:pt>
                <c:pt idx="117">
                  <c:v>-31.180450663590779</c:v>
                </c:pt>
                <c:pt idx="118">
                  <c:v>-31.180450663590779</c:v>
                </c:pt>
                <c:pt idx="119">
                  <c:v>-31.180450663590779</c:v>
                </c:pt>
                <c:pt idx="120">
                  <c:v>-31.180450663590779</c:v>
                </c:pt>
                <c:pt idx="121">
                  <c:v>-31.180450663590779</c:v>
                </c:pt>
                <c:pt idx="122">
                  <c:v>-31.180450663590779</c:v>
                </c:pt>
                <c:pt idx="123">
                  <c:v>-31.180450663590779</c:v>
                </c:pt>
                <c:pt idx="124">
                  <c:v>-31.180450663590779</c:v>
                </c:pt>
                <c:pt idx="125">
                  <c:v>-31.180450663590779</c:v>
                </c:pt>
                <c:pt idx="126">
                  <c:v>-31.180450663590779</c:v>
                </c:pt>
                <c:pt idx="127">
                  <c:v>-31.180450663590779</c:v>
                </c:pt>
                <c:pt idx="128">
                  <c:v>-31.180450663590779</c:v>
                </c:pt>
                <c:pt idx="129">
                  <c:v>-31.180450663590779</c:v>
                </c:pt>
                <c:pt idx="130">
                  <c:v>-31.180450663590779</c:v>
                </c:pt>
                <c:pt idx="131">
                  <c:v>-31.180450663590779</c:v>
                </c:pt>
                <c:pt idx="132">
                  <c:v>-31.180450663590779</c:v>
                </c:pt>
                <c:pt idx="133">
                  <c:v>-31.180450663590779</c:v>
                </c:pt>
                <c:pt idx="134">
                  <c:v>-31.180450663590779</c:v>
                </c:pt>
                <c:pt idx="135">
                  <c:v>-31.180450663590779</c:v>
                </c:pt>
                <c:pt idx="136">
                  <c:v>-31.180450663590779</c:v>
                </c:pt>
                <c:pt idx="137">
                  <c:v>-31.180450663590779</c:v>
                </c:pt>
                <c:pt idx="138">
                  <c:v>-31.180450663590779</c:v>
                </c:pt>
                <c:pt idx="139">
                  <c:v>-31.180450663590779</c:v>
                </c:pt>
                <c:pt idx="140">
                  <c:v>-31.180450663590779</c:v>
                </c:pt>
                <c:pt idx="141">
                  <c:v>-31.180450663590779</c:v>
                </c:pt>
                <c:pt idx="142">
                  <c:v>-31.180450663590779</c:v>
                </c:pt>
                <c:pt idx="143">
                  <c:v>-31.180450663590779</c:v>
                </c:pt>
                <c:pt idx="144">
                  <c:v>-31.180450663590779</c:v>
                </c:pt>
                <c:pt idx="145">
                  <c:v>-31.180450663590779</c:v>
                </c:pt>
                <c:pt idx="146">
                  <c:v>-31.180450663590779</c:v>
                </c:pt>
                <c:pt idx="147">
                  <c:v>-31.180450663590779</c:v>
                </c:pt>
                <c:pt idx="148">
                  <c:v>-31.180450663590779</c:v>
                </c:pt>
                <c:pt idx="149">
                  <c:v>-31.180450663590779</c:v>
                </c:pt>
                <c:pt idx="150">
                  <c:v>-31.180450663590779</c:v>
                </c:pt>
                <c:pt idx="151">
                  <c:v>-31.180450663590779</c:v>
                </c:pt>
                <c:pt idx="152">
                  <c:v>-31.180450663590779</c:v>
                </c:pt>
                <c:pt idx="153">
                  <c:v>-31.180450663590779</c:v>
                </c:pt>
                <c:pt idx="154">
                  <c:v>-31.180450663590779</c:v>
                </c:pt>
                <c:pt idx="155">
                  <c:v>-31.180450663590779</c:v>
                </c:pt>
                <c:pt idx="156">
                  <c:v>-31.180450663590779</c:v>
                </c:pt>
                <c:pt idx="157">
                  <c:v>-31.180450663590779</c:v>
                </c:pt>
                <c:pt idx="158">
                  <c:v>-31.180450663590779</c:v>
                </c:pt>
                <c:pt idx="159">
                  <c:v>-31.180450663590779</c:v>
                </c:pt>
                <c:pt idx="160">
                  <c:v>-31.180450663590779</c:v>
                </c:pt>
                <c:pt idx="161">
                  <c:v>-31.180450663590779</c:v>
                </c:pt>
                <c:pt idx="162">
                  <c:v>-31.180450663590779</c:v>
                </c:pt>
                <c:pt idx="163">
                  <c:v>-31.180450663590779</c:v>
                </c:pt>
                <c:pt idx="164">
                  <c:v>-31.180450663590779</c:v>
                </c:pt>
                <c:pt idx="165">
                  <c:v>-31.180450663590779</c:v>
                </c:pt>
                <c:pt idx="166">
                  <c:v>-31.180450663590779</c:v>
                </c:pt>
                <c:pt idx="167">
                  <c:v>-31.180450663590779</c:v>
                </c:pt>
                <c:pt idx="168">
                  <c:v>-31.180450663590779</c:v>
                </c:pt>
                <c:pt idx="169">
                  <c:v>-31.180450663590779</c:v>
                </c:pt>
                <c:pt idx="170">
                  <c:v>-31.180450663590779</c:v>
                </c:pt>
                <c:pt idx="171">
                  <c:v>-31.180450663590779</c:v>
                </c:pt>
                <c:pt idx="172">
                  <c:v>-31.180450663590779</c:v>
                </c:pt>
                <c:pt idx="173">
                  <c:v>-31.180450663590779</c:v>
                </c:pt>
                <c:pt idx="174">
                  <c:v>-31.180450663590779</c:v>
                </c:pt>
                <c:pt idx="175">
                  <c:v>-31.180450663590779</c:v>
                </c:pt>
                <c:pt idx="176">
                  <c:v>-31.180450663590779</c:v>
                </c:pt>
                <c:pt idx="177">
                  <c:v>-31.180450663590779</c:v>
                </c:pt>
                <c:pt idx="178">
                  <c:v>-31.180450663590779</c:v>
                </c:pt>
                <c:pt idx="179">
                  <c:v>-31.180450663590779</c:v>
                </c:pt>
                <c:pt idx="180">
                  <c:v>-31.180450663590779</c:v>
                </c:pt>
                <c:pt idx="181">
                  <c:v>-31.180450663590779</c:v>
                </c:pt>
                <c:pt idx="182">
                  <c:v>-31.180450663590779</c:v>
                </c:pt>
                <c:pt idx="183">
                  <c:v>-31.180450663590779</c:v>
                </c:pt>
                <c:pt idx="184">
                  <c:v>-31.180450663590779</c:v>
                </c:pt>
                <c:pt idx="185">
                  <c:v>-31.180450663590779</c:v>
                </c:pt>
                <c:pt idx="186">
                  <c:v>-31.180450663590779</c:v>
                </c:pt>
                <c:pt idx="187">
                  <c:v>-31.180450663590779</c:v>
                </c:pt>
                <c:pt idx="188">
                  <c:v>-31.180450663590779</c:v>
                </c:pt>
                <c:pt idx="189">
                  <c:v>-31.180450663590779</c:v>
                </c:pt>
                <c:pt idx="190">
                  <c:v>-31.180450663590779</c:v>
                </c:pt>
                <c:pt idx="191">
                  <c:v>-31.180450663590779</c:v>
                </c:pt>
                <c:pt idx="192">
                  <c:v>-31.180450663590779</c:v>
                </c:pt>
                <c:pt idx="193">
                  <c:v>-31.180450663590779</c:v>
                </c:pt>
                <c:pt idx="194">
                  <c:v>-31.180450663590779</c:v>
                </c:pt>
                <c:pt idx="195">
                  <c:v>-31.180450663590779</c:v>
                </c:pt>
                <c:pt idx="196">
                  <c:v>-31.180450663590779</c:v>
                </c:pt>
                <c:pt idx="197">
                  <c:v>-31.180450663590779</c:v>
                </c:pt>
                <c:pt idx="198">
                  <c:v>-31.180450663590779</c:v>
                </c:pt>
                <c:pt idx="199">
                  <c:v>-31.180450663590779</c:v>
                </c:pt>
                <c:pt idx="200">
                  <c:v>-31.180450663590779</c:v>
                </c:pt>
                <c:pt idx="201">
                  <c:v>-31.180450663590779</c:v>
                </c:pt>
                <c:pt idx="202">
                  <c:v>-31.180450663590779</c:v>
                </c:pt>
                <c:pt idx="203">
                  <c:v>-31.180450663590779</c:v>
                </c:pt>
                <c:pt idx="204">
                  <c:v>-31.180450663590779</c:v>
                </c:pt>
                <c:pt idx="205">
                  <c:v>-31.180450663590779</c:v>
                </c:pt>
                <c:pt idx="206">
                  <c:v>-31.180450663590779</c:v>
                </c:pt>
                <c:pt idx="207">
                  <c:v>-31.180450663590779</c:v>
                </c:pt>
                <c:pt idx="208">
                  <c:v>-31.180450663590779</c:v>
                </c:pt>
                <c:pt idx="209">
                  <c:v>-31.180450663590779</c:v>
                </c:pt>
                <c:pt idx="210">
                  <c:v>-31.180450663590779</c:v>
                </c:pt>
                <c:pt idx="211">
                  <c:v>-31.180450663590779</c:v>
                </c:pt>
                <c:pt idx="212">
                  <c:v>-31.180450663590779</c:v>
                </c:pt>
                <c:pt idx="213">
                  <c:v>-31.180450663590779</c:v>
                </c:pt>
                <c:pt idx="214">
                  <c:v>-31.180450663590779</c:v>
                </c:pt>
                <c:pt idx="215">
                  <c:v>-31.180450663590779</c:v>
                </c:pt>
                <c:pt idx="216">
                  <c:v>-31.180450663590779</c:v>
                </c:pt>
                <c:pt idx="217">
                  <c:v>-31.180450663590779</c:v>
                </c:pt>
                <c:pt idx="218">
                  <c:v>-31.180450663590779</c:v>
                </c:pt>
                <c:pt idx="219">
                  <c:v>-31.180450663590779</c:v>
                </c:pt>
                <c:pt idx="220">
                  <c:v>-31.180450663590779</c:v>
                </c:pt>
                <c:pt idx="221">
                  <c:v>-31.180450663590779</c:v>
                </c:pt>
                <c:pt idx="222">
                  <c:v>-31.180450663590779</c:v>
                </c:pt>
                <c:pt idx="223">
                  <c:v>-31.180450663590779</c:v>
                </c:pt>
                <c:pt idx="224">
                  <c:v>-31.180450663590779</c:v>
                </c:pt>
                <c:pt idx="225">
                  <c:v>-31.180450663590779</c:v>
                </c:pt>
                <c:pt idx="226">
                  <c:v>-31.180450663590779</c:v>
                </c:pt>
                <c:pt idx="227">
                  <c:v>-31.180450663590779</c:v>
                </c:pt>
                <c:pt idx="228">
                  <c:v>-31.180450663590779</c:v>
                </c:pt>
                <c:pt idx="229">
                  <c:v>-31.180450663590779</c:v>
                </c:pt>
                <c:pt idx="230">
                  <c:v>-31.180450663590779</c:v>
                </c:pt>
                <c:pt idx="231">
                  <c:v>-31.180450663590779</c:v>
                </c:pt>
                <c:pt idx="232">
                  <c:v>-31.180450663590779</c:v>
                </c:pt>
                <c:pt idx="233">
                  <c:v>-31.180450663590779</c:v>
                </c:pt>
                <c:pt idx="234">
                  <c:v>-31.180450663590779</c:v>
                </c:pt>
                <c:pt idx="235">
                  <c:v>-31.180450663590779</c:v>
                </c:pt>
                <c:pt idx="236">
                  <c:v>-31.180450663590779</c:v>
                </c:pt>
                <c:pt idx="237">
                  <c:v>-31.180450663590779</c:v>
                </c:pt>
                <c:pt idx="238">
                  <c:v>-31.180450663590779</c:v>
                </c:pt>
                <c:pt idx="239">
                  <c:v>-31.180450663590779</c:v>
                </c:pt>
                <c:pt idx="240">
                  <c:v>-31.180450663590779</c:v>
                </c:pt>
                <c:pt idx="241">
                  <c:v>-31.180450663590779</c:v>
                </c:pt>
                <c:pt idx="242">
                  <c:v>-31.180450663590779</c:v>
                </c:pt>
                <c:pt idx="243">
                  <c:v>-31.180450663590779</c:v>
                </c:pt>
                <c:pt idx="244">
                  <c:v>-31.180450663590779</c:v>
                </c:pt>
                <c:pt idx="245">
                  <c:v>-31.180450663590779</c:v>
                </c:pt>
                <c:pt idx="246">
                  <c:v>-31.180450663590779</c:v>
                </c:pt>
                <c:pt idx="247">
                  <c:v>-31.180450663590779</c:v>
                </c:pt>
                <c:pt idx="248">
                  <c:v>-31.180450663590779</c:v>
                </c:pt>
                <c:pt idx="249">
                  <c:v>-31.180450663590779</c:v>
                </c:pt>
                <c:pt idx="250">
                  <c:v>-31.180450663590779</c:v>
                </c:pt>
                <c:pt idx="251">
                  <c:v>-31.180450663590779</c:v>
                </c:pt>
                <c:pt idx="252">
                  <c:v>-31.180450663590779</c:v>
                </c:pt>
                <c:pt idx="253">
                  <c:v>-31.180450663590779</c:v>
                </c:pt>
                <c:pt idx="254">
                  <c:v>-31.180450663590779</c:v>
                </c:pt>
                <c:pt idx="255">
                  <c:v>-31.180450663590779</c:v>
                </c:pt>
                <c:pt idx="256">
                  <c:v>-31.180450663590779</c:v>
                </c:pt>
                <c:pt idx="257">
                  <c:v>-31.180450663590779</c:v>
                </c:pt>
                <c:pt idx="258">
                  <c:v>-31.180450663590779</c:v>
                </c:pt>
                <c:pt idx="259">
                  <c:v>-31.180450663590779</c:v>
                </c:pt>
                <c:pt idx="260">
                  <c:v>-31.180450663590779</c:v>
                </c:pt>
                <c:pt idx="261">
                  <c:v>-31.180450663590779</c:v>
                </c:pt>
                <c:pt idx="262">
                  <c:v>-31.180450663590779</c:v>
                </c:pt>
                <c:pt idx="263">
                  <c:v>-31.180450663590779</c:v>
                </c:pt>
                <c:pt idx="264">
                  <c:v>-31.180450663590779</c:v>
                </c:pt>
                <c:pt idx="265">
                  <c:v>-31.180450663590779</c:v>
                </c:pt>
                <c:pt idx="266">
                  <c:v>-31.180450663590779</c:v>
                </c:pt>
                <c:pt idx="267">
                  <c:v>-31.180450663590779</c:v>
                </c:pt>
                <c:pt idx="268">
                  <c:v>-31.180450663590779</c:v>
                </c:pt>
                <c:pt idx="269">
                  <c:v>-31.180450663590779</c:v>
                </c:pt>
                <c:pt idx="270">
                  <c:v>-31.180450663590779</c:v>
                </c:pt>
                <c:pt idx="271">
                  <c:v>-31.180450663590779</c:v>
                </c:pt>
                <c:pt idx="272">
                  <c:v>-31.180450663590779</c:v>
                </c:pt>
                <c:pt idx="273">
                  <c:v>-31.180450663590779</c:v>
                </c:pt>
                <c:pt idx="274">
                  <c:v>-31.180450663590779</c:v>
                </c:pt>
                <c:pt idx="275">
                  <c:v>-31.180450663590779</c:v>
                </c:pt>
                <c:pt idx="276">
                  <c:v>-31.180450663590779</c:v>
                </c:pt>
                <c:pt idx="277">
                  <c:v>-31.180450663590779</c:v>
                </c:pt>
                <c:pt idx="278">
                  <c:v>-31.180450663590779</c:v>
                </c:pt>
                <c:pt idx="279">
                  <c:v>-31.180450663590779</c:v>
                </c:pt>
                <c:pt idx="280">
                  <c:v>-31.180450663590779</c:v>
                </c:pt>
                <c:pt idx="281">
                  <c:v>-31.180450663590779</c:v>
                </c:pt>
                <c:pt idx="282">
                  <c:v>-31.180450663590779</c:v>
                </c:pt>
                <c:pt idx="283">
                  <c:v>-31.180450663590779</c:v>
                </c:pt>
                <c:pt idx="284">
                  <c:v>-31.180450663590779</c:v>
                </c:pt>
                <c:pt idx="285">
                  <c:v>-31.180450663590779</c:v>
                </c:pt>
                <c:pt idx="286">
                  <c:v>-31.180450663590779</c:v>
                </c:pt>
                <c:pt idx="287">
                  <c:v>-31.180450663590779</c:v>
                </c:pt>
                <c:pt idx="288">
                  <c:v>-31.180450663590779</c:v>
                </c:pt>
                <c:pt idx="289">
                  <c:v>-31.180450663590779</c:v>
                </c:pt>
                <c:pt idx="290">
                  <c:v>-31.180450663590779</c:v>
                </c:pt>
                <c:pt idx="291">
                  <c:v>-31.180450663590779</c:v>
                </c:pt>
                <c:pt idx="292">
                  <c:v>-31.180450663590779</c:v>
                </c:pt>
                <c:pt idx="293">
                  <c:v>-31.180450663590779</c:v>
                </c:pt>
                <c:pt idx="294">
                  <c:v>-31.180450663590779</c:v>
                </c:pt>
                <c:pt idx="295">
                  <c:v>-31.180450663590779</c:v>
                </c:pt>
                <c:pt idx="296">
                  <c:v>-31.180450663590779</c:v>
                </c:pt>
                <c:pt idx="297">
                  <c:v>-31.180450663590779</c:v>
                </c:pt>
                <c:pt idx="298">
                  <c:v>-31.180450663590779</c:v>
                </c:pt>
                <c:pt idx="299">
                  <c:v>-31.180450663590779</c:v>
                </c:pt>
                <c:pt idx="300">
                  <c:v>-31.180450663590779</c:v>
                </c:pt>
                <c:pt idx="301">
                  <c:v>-31.180450663590779</c:v>
                </c:pt>
                <c:pt idx="302">
                  <c:v>-31.180450663590779</c:v>
                </c:pt>
                <c:pt idx="303">
                  <c:v>-31.180450663590779</c:v>
                </c:pt>
                <c:pt idx="304">
                  <c:v>-31.180450663590779</c:v>
                </c:pt>
                <c:pt idx="305">
                  <c:v>-31.180450663590779</c:v>
                </c:pt>
                <c:pt idx="306">
                  <c:v>-31.180450663590779</c:v>
                </c:pt>
                <c:pt idx="307">
                  <c:v>-31.180450663590779</c:v>
                </c:pt>
                <c:pt idx="308">
                  <c:v>-31.180450663590779</c:v>
                </c:pt>
                <c:pt idx="309">
                  <c:v>-31.180450663590779</c:v>
                </c:pt>
                <c:pt idx="310">
                  <c:v>-31.180450663590779</c:v>
                </c:pt>
                <c:pt idx="311">
                  <c:v>-31.180450663590779</c:v>
                </c:pt>
                <c:pt idx="312">
                  <c:v>-31.180450663590779</c:v>
                </c:pt>
                <c:pt idx="313">
                  <c:v>-31.180450663590779</c:v>
                </c:pt>
                <c:pt idx="314">
                  <c:v>-31.180450663590779</c:v>
                </c:pt>
                <c:pt idx="315">
                  <c:v>-31.180450663590779</c:v>
                </c:pt>
                <c:pt idx="316">
                  <c:v>-31.180450663590779</c:v>
                </c:pt>
                <c:pt idx="317">
                  <c:v>-31.180450663590779</c:v>
                </c:pt>
                <c:pt idx="318">
                  <c:v>-31.180450663590779</c:v>
                </c:pt>
                <c:pt idx="319">
                  <c:v>-31.180450663590779</c:v>
                </c:pt>
                <c:pt idx="320">
                  <c:v>-31.180450663590779</c:v>
                </c:pt>
                <c:pt idx="321">
                  <c:v>-31.180450663590779</c:v>
                </c:pt>
                <c:pt idx="322">
                  <c:v>-31.180450663590779</c:v>
                </c:pt>
                <c:pt idx="323">
                  <c:v>-31.180450663590779</c:v>
                </c:pt>
                <c:pt idx="324">
                  <c:v>-31.180450663590779</c:v>
                </c:pt>
                <c:pt idx="325">
                  <c:v>-31.180450663590779</c:v>
                </c:pt>
                <c:pt idx="326">
                  <c:v>-31.180450663590779</c:v>
                </c:pt>
                <c:pt idx="327">
                  <c:v>-31.180450663590779</c:v>
                </c:pt>
                <c:pt idx="328">
                  <c:v>-31.180450663590779</c:v>
                </c:pt>
                <c:pt idx="329">
                  <c:v>-31.180450663590779</c:v>
                </c:pt>
                <c:pt idx="330">
                  <c:v>-31.180450663590779</c:v>
                </c:pt>
                <c:pt idx="331">
                  <c:v>-31.180450663590779</c:v>
                </c:pt>
                <c:pt idx="332">
                  <c:v>-31.180450663590779</c:v>
                </c:pt>
                <c:pt idx="333">
                  <c:v>-31.180450663590779</c:v>
                </c:pt>
                <c:pt idx="334">
                  <c:v>-31.180450663590779</c:v>
                </c:pt>
                <c:pt idx="335">
                  <c:v>-31.180450663590779</c:v>
                </c:pt>
                <c:pt idx="336">
                  <c:v>-31.180450663590779</c:v>
                </c:pt>
                <c:pt idx="337">
                  <c:v>-31.180450663590779</c:v>
                </c:pt>
                <c:pt idx="338">
                  <c:v>-31.180450663590779</c:v>
                </c:pt>
                <c:pt idx="339">
                  <c:v>-31.180450663590779</c:v>
                </c:pt>
                <c:pt idx="340">
                  <c:v>-31.180450663590779</c:v>
                </c:pt>
                <c:pt idx="341">
                  <c:v>-31.180450663590779</c:v>
                </c:pt>
                <c:pt idx="342">
                  <c:v>-31.180450663590779</c:v>
                </c:pt>
                <c:pt idx="343">
                  <c:v>-31.180450663590779</c:v>
                </c:pt>
                <c:pt idx="344">
                  <c:v>-31.180450663590779</c:v>
                </c:pt>
                <c:pt idx="345">
                  <c:v>-31.180450663590779</c:v>
                </c:pt>
                <c:pt idx="346">
                  <c:v>-31.180450663590779</c:v>
                </c:pt>
                <c:pt idx="347">
                  <c:v>-31.180450663590779</c:v>
                </c:pt>
                <c:pt idx="348">
                  <c:v>-31.180450663590779</c:v>
                </c:pt>
                <c:pt idx="349">
                  <c:v>-31.180450663590779</c:v>
                </c:pt>
                <c:pt idx="350">
                  <c:v>-31.180450663590779</c:v>
                </c:pt>
                <c:pt idx="351">
                  <c:v>-31.180450663590779</c:v>
                </c:pt>
                <c:pt idx="352">
                  <c:v>-31.180450663590779</c:v>
                </c:pt>
                <c:pt idx="353">
                  <c:v>-31.180450663590779</c:v>
                </c:pt>
                <c:pt idx="354">
                  <c:v>-31.180450663590779</c:v>
                </c:pt>
                <c:pt idx="355">
                  <c:v>-31.180450663590779</c:v>
                </c:pt>
                <c:pt idx="356">
                  <c:v>-31.180450663590779</c:v>
                </c:pt>
                <c:pt idx="357">
                  <c:v>-31.180450663590779</c:v>
                </c:pt>
                <c:pt idx="358">
                  <c:v>-31.180450663590779</c:v>
                </c:pt>
                <c:pt idx="359">
                  <c:v>-31.180450663590779</c:v>
                </c:pt>
                <c:pt idx="360">
                  <c:v>-31.180450663590779</c:v>
                </c:pt>
                <c:pt idx="361">
                  <c:v>-31.180450663590779</c:v>
                </c:pt>
                <c:pt idx="362">
                  <c:v>-31.180450663590779</c:v>
                </c:pt>
                <c:pt idx="363">
                  <c:v>-31.180450663590779</c:v>
                </c:pt>
                <c:pt idx="364">
                  <c:v>-31.180450663590779</c:v>
                </c:pt>
                <c:pt idx="365">
                  <c:v>-31.180450663590779</c:v>
                </c:pt>
                <c:pt idx="366">
                  <c:v>-31.180450663590779</c:v>
                </c:pt>
                <c:pt idx="367">
                  <c:v>-31.180450663590779</c:v>
                </c:pt>
                <c:pt idx="368">
                  <c:v>-31.180450663590779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ser>
          <c:idx val="2"/>
          <c:order val="2"/>
          <c:tx>
            <c:strRef>
              <c:f>'CO2-Caffeine Vert'!$AP$1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Vert'!$AP$2:$AP$370</c:f>
              <c:numCache>
                <c:formatCode>0.00000</c:formatCode>
                <c:ptCount val="369"/>
                <c:pt idx="0">
                  <c:v>-31.552273106151727</c:v>
                </c:pt>
                <c:pt idx="1">
                  <c:v>-31.552273106151727</c:v>
                </c:pt>
                <c:pt idx="2">
                  <c:v>-31.552273106151727</c:v>
                </c:pt>
                <c:pt idx="3">
                  <c:v>-31.552273106151727</c:v>
                </c:pt>
                <c:pt idx="4">
                  <c:v>-31.552273106151727</c:v>
                </c:pt>
                <c:pt idx="5">
                  <c:v>-31.552273106151727</c:v>
                </c:pt>
                <c:pt idx="6">
                  <c:v>-31.552273106151727</c:v>
                </c:pt>
                <c:pt idx="7">
                  <c:v>-31.552273106151727</c:v>
                </c:pt>
                <c:pt idx="8">
                  <c:v>-31.552273106151727</c:v>
                </c:pt>
                <c:pt idx="9">
                  <c:v>-31.552273106151727</c:v>
                </c:pt>
                <c:pt idx="10">
                  <c:v>-31.552273106151727</c:v>
                </c:pt>
                <c:pt idx="11">
                  <c:v>-31.552273106151727</c:v>
                </c:pt>
                <c:pt idx="12">
                  <c:v>-31.552273106151727</c:v>
                </c:pt>
                <c:pt idx="13">
                  <c:v>-31.552273106151727</c:v>
                </c:pt>
                <c:pt idx="14">
                  <c:v>-31.552273106151727</c:v>
                </c:pt>
                <c:pt idx="15">
                  <c:v>-31.552273106151727</c:v>
                </c:pt>
                <c:pt idx="16">
                  <c:v>-31.552273106151727</c:v>
                </c:pt>
                <c:pt idx="17">
                  <c:v>-31.552273106151727</c:v>
                </c:pt>
                <c:pt idx="18">
                  <c:v>-31.552273106151727</c:v>
                </c:pt>
                <c:pt idx="19">
                  <c:v>-31.552273106151727</c:v>
                </c:pt>
                <c:pt idx="20">
                  <c:v>-31.552273106151727</c:v>
                </c:pt>
                <c:pt idx="21">
                  <c:v>-31.552273106151727</c:v>
                </c:pt>
                <c:pt idx="22">
                  <c:v>-31.552273106151727</c:v>
                </c:pt>
                <c:pt idx="23">
                  <c:v>-31.552273106151727</c:v>
                </c:pt>
                <c:pt idx="24">
                  <c:v>-31.552273106151727</c:v>
                </c:pt>
                <c:pt idx="25">
                  <c:v>-31.552273106151727</c:v>
                </c:pt>
                <c:pt idx="26">
                  <c:v>-31.552273106151727</c:v>
                </c:pt>
                <c:pt idx="27">
                  <c:v>-31.552273106151727</c:v>
                </c:pt>
                <c:pt idx="28">
                  <c:v>-31.552273106151727</c:v>
                </c:pt>
                <c:pt idx="29">
                  <c:v>-31.552273106151727</c:v>
                </c:pt>
                <c:pt idx="30">
                  <c:v>-31.552273106151727</c:v>
                </c:pt>
                <c:pt idx="31">
                  <c:v>-31.552273106151727</c:v>
                </c:pt>
                <c:pt idx="32">
                  <c:v>-31.552273106151727</c:v>
                </c:pt>
                <c:pt idx="33">
                  <c:v>-31.552273106151727</c:v>
                </c:pt>
                <c:pt idx="34">
                  <c:v>-31.552273106151727</c:v>
                </c:pt>
                <c:pt idx="35">
                  <c:v>-31.552273106151727</c:v>
                </c:pt>
                <c:pt idx="36">
                  <c:v>-31.552273106151727</c:v>
                </c:pt>
                <c:pt idx="37">
                  <c:v>-31.552273106151727</c:v>
                </c:pt>
                <c:pt idx="38">
                  <c:v>-31.552273106151727</c:v>
                </c:pt>
                <c:pt idx="39">
                  <c:v>-31.552273106151727</c:v>
                </c:pt>
                <c:pt idx="40">
                  <c:v>-31.552273106151727</c:v>
                </c:pt>
                <c:pt idx="41">
                  <c:v>-31.552273106151727</c:v>
                </c:pt>
                <c:pt idx="42">
                  <c:v>-31.552273106151727</c:v>
                </c:pt>
                <c:pt idx="43">
                  <c:v>-31.552273106151727</c:v>
                </c:pt>
                <c:pt idx="44">
                  <c:v>-31.552273106151727</c:v>
                </c:pt>
                <c:pt idx="45">
                  <c:v>-31.552273106151727</c:v>
                </c:pt>
                <c:pt idx="46">
                  <c:v>-31.552273106151727</c:v>
                </c:pt>
                <c:pt idx="47">
                  <c:v>-31.552273106151727</c:v>
                </c:pt>
                <c:pt idx="48">
                  <c:v>-31.552273106151727</c:v>
                </c:pt>
                <c:pt idx="49">
                  <c:v>-31.552273106151727</c:v>
                </c:pt>
                <c:pt idx="50">
                  <c:v>-31.552273106151727</c:v>
                </c:pt>
                <c:pt idx="51">
                  <c:v>-31.552273106151727</c:v>
                </c:pt>
                <c:pt idx="52">
                  <c:v>-31.552273106151727</c:v>
                </c:pt>
                <c:pt idx="53">
                  <c:v>-31.552273106151727</c:v>
                </c:pt>
                <c:pt idx="54">
                  <c:v>-31.552273106151727</c:v>
                </c:pt>
                <c:pt idx="55">
                  <c:v>-31.552273106151727</c:v>
                </c:pt>
                <c:pt idx="56">
                  <c:v>-31.552273106151727</c:v>
                </c:pt>
                <c:pt idx="57">
                  <c:v>-31.552273106151727</c:v>
                </c:pt>
                <c:pt idx="58">
                  <c:v>-31.552273106151727</c:v>
                </c:pt>
                <c:pt idx="59">
                  <c:v>-31.552273106151727</c:v>
                </c:pt>
                <c:pt idx="60">
                  <c:v>-31.552273106151727</c:v>
                </c:pt>
                <c:pt idx="61">
                  <c:v>-31.552273106151727</c:v>
                </c:pt>
                <c:pt idx="62">
                  <c:v>-31.552273106151727</c:v>
                </c:pt>
                <c:pt idx="63">
                  <c:v>-31.552273106151727</c:v>
                </c:pt>
                <c:pt idx="64">
                  <c:v>-31.552273106151727</c:v>
                </c:pt>
                <c:pt idx="65">
                  <c:v>-31.552273106151727</c:v>
                </c:pt>
                <c:pt idx="66">
                  <c:v>-31.552273106151727</c:v>
                </c:pt>
                <c:pt idx="67">
                  <c:v>-31.552273106151727</c:v>
                </c:pt>
                <c:pt idx="68">
                  <c:v>-31.552273106151727</c:v>
                </c:pt>
                <c:pt idx="69">
                  <c:v>-31.552273106151727</c:v>
                </c:pt>
                <c:pt idx="70">
                  <c:v>-31.552273106151727</c:v>
                </c:pt>
                <c:pt idx="71">
                  <c:v>-31.552273106151727</c:v>
                </c:pt>
                <c:pt idx="72">
                  <c:v>-31.552273106151727</c:v>
                </c:pt>
                <c:pt idx="73">
                  <c:v>-31.552273106151727</c:v>
                </c:pt>
                <c:pt idx="74">
                  <c:v>-31.552273106151727</c:v>
                </c:pt>
                <c:pt idx="75">
                  <c:v>-31.552273106151727</c:v>
                </c:pt>
                <c:pt idx="76">
                  <c:v>-31.552273106151727</c:v>
                </c:pt>
                <c:pt idx="77">
                  <c:v>-31.552273106151727</c:v>
                </c:pt>
                <c:pt idx="78">
                  <c:v>-31.552273106151727</c:v>
                </c:pt>
                <c:pt idx="79">
                  <c:v>-31.552273106151727</c:v>
                </c:pt>
                <c:pt idx="80">
                  <c:v>-31.552273106151727</c:v>
                </c:pt>
                <c:pt idx="81">
                  <c:v>-31.552273106151727</c:v>
                </c:pt>
                <c:pt idx="82">
                  <c:v>-31.552273106151727</c:v>
                </c:pt>
                <c:pt idx="83">
                  <c:v>-31.552273106151727</c:v>
                </c:pt>
                <c:pt idx="84">
                  <c:v>-31.552273106151727</c:v>
                </c:pt>
                <c:pt idx="85">
                  <c:v>-31.552273106151727</c:v>
                </c:pt>
                <c:pt idx="86">
                  <c:v>-31.552273106151727</c:v>
                </c:pt>
                <c:pt idx="87">
                  <c:v>-31.552273106151727</c:v>
                </c:pt>
                <c:pt idx="88">
                  <c:v>-31.552273106151727</c:v>
                </c:pt>
                <c:pt idx="89">
                  <c:v>-31.552273106151727</c:v>
                </c:pt>
                <c:pt idx="90">
                  <c:v>-31.552273106151727</c:v>
                </c:pt>
                <c:pt idx="91">
                  <c:v>-31.552273106151727</c:v>
                </c:pt>
                <c:pt idx="92">
                  <c:v>-31.552273106151727</c:v>
                </c:pt>
                <c:pt idx="93">
                  <c:v>-31.552273106151727</c:v>
                </c:pt>
                <c:pt idx="94">
                  <c:v>-31.552273106151727</c:v>
                </c:pt>
                <c:pt idx="95">
                  <c:v>-31.552273106151727</c:v>
                </c:pt>
                <c:pt idx="96">
                  <c:v>-31.552273106151727</c:v>
                </c:pt>
                <c:pt idx="97">
                  <c:v>-31.552273106151727</c:v>
                </c:pt>
                <c:pt idx="98">
                  <c:v>-31.552273106151727</c:v>
                </c:pt>
                <c:pt idx="99">
                  <c:v>-31.552273106151727</c:v>
                </c:pt>
                <c:pt idx="100">
                  <c:v>-31.552273106151727</c:v>
                </c:pt>
                <c:pt idx="101">
                  <c:v>-31.552273106151727</c:v>
                </c:pt>
                <c:pt idx="102">
                  <c:v>-31.552273106151727</c:v>
                </c:pt>
                <c:pt idx="103">
                  <c:v>-31.552273106151727</c:v>
                </c:pt>
                <c:pt idx="104">
                  <c:v>-31.552273106151727</c:v>
                </c:pt>
                <c:pt idx="105">
                  <c:v>-31.552273106151727</c:v>
                </c:pt>
                <c:pt idx="106">
                  <c:v>-31.552273106151727</c:v>
                </c:pt>
                <c:pt idx="107">
                  <c:v>-31.552273106151727</c:v>
                </c:pt>
                <c:pt idx="108">
                  <c:v>-31.552273106151727</c:v>
                </c:pt>
                <c:pt idx="109">
                  <c:v>-31.552273106151727</c:v>
                </c:pt>
                <c:pt idx="110">
                  <c:v>-31.552273106151727</c:v>
                </c:pt>
                <c:pt idx="111">
                  <c:v>-31.552273106151727</c:v>
                </c:pt>
                <c:pt idx="112">
                  <c:v>-31.552273106151727</c:v>
                </c:pt>
                <c:pt idx="113">
                  <c:v>-31.552273106151727</c:v>
                </c:pt>
                <c:pt idx="114">
                  <c:v>-31.552273106151727</c:v>
                </c:pt>
                <c:pt idx="115">
                  <c:v>-31.552273106151727</c:v>
                </c:pt>
                <c:pt idx="116">
                  <c:v>-31.552273106151727</c:v>
                </c:pt>
                <c:pt idx="117">
                  <c:v>-31.552273106151727</c:v>
                </c:pt>
                <c:pt idx="118">
                  <c:v>-31.552273106151727</c:v>
                </c:pt>
                <c:pt idx="119">
                  <c:v>-31.552273106151727</c:v>
                </c:pt>
                <c:pt idx="120">
                  <c:v>-31.552273106151727</c:v>
                </c:pt>
                <c:pt idx="121">
                  <c:v>-31.552273106151727</c:v>
                </c:pt>
                <c:pt idx="122">
                  <c:v>-31.552273106151727</c:v>
                </c:pt>
                <c:pt idx="123">
                  <c:v>-31.552273106151727</c:v>
                </c:pt>
                <c:pt idx="124">
                  <c:v>-31.552273106151727</c:v>
                </c:pt>
                <c:pt idx="125">
                  <c:v>-31.552273106151727</c:v>
                </c:pt>
                <c:pt idx="126">
                  <c:v>-31.552273106151727</c:v>
                </c:pt>
                <c:pt idx="127">
                  <c:v>-31.552273106151727</c:v>
                </c:pt>
                <c:pt idx="128">
                  <c:v>-31.552273106151727</c:v>
                </c:pt>
                <c:pt idx="129">
                  <c:v>-31.552273106151727</c:v>
                </c:pt>
                <c:pt idx="130">
                  <c:v>-31.552273106151727</c:v>
                </c:pt>
                <c:pt idx="131">
                  <c:v>-31.552273106151727</c:v>
                </c:pt>
                <c:pt idx="132">
                  <c:v>-31.552273106151727</c:v>
                </c:pt>
                <c:pt idx="133">
                  <c:v>-31.552273106151727</c:v>
                </c:pt>
                <c:pt idx="134">
                  <c:v>-31.552273106151727</c:v>
                </c:pt>
                <c:pt idx="135">
                  <c:v>-31.552273106151727</c:v>
                </c:pt>
                <c:pt idx="136">
                  <c:v>-31.552273106151727</c:v>
                </c:pt>
                <c:pt idx="137">
                  <c:v>-31.552273106151727</c:v>
                </c:pt>
                <c:pt idx="138">
                  <c:v>-31.552273106151727</c:v>
                </c:pt>
                <c:pt idx="139">
                  <c:v>-31.552273106151727</c:v>
                </c:pt>
                <c:pt idx="140">
                  <c:v>-31.552273106151727</c:v>
                </c:pt>
                <c:pt idx="141">
                  <c:v>-31.552273106151727</c:v>
                </c:pt>
                <c:pt idx="142">
                  <c:v>-31.552273106151727</c:v>
                </c:pt>
                <c:pt idx="143">
                  <c:v>-31.552273106151727</c:v>
                </c:pt>
                <c:pt idx="144">
                  <c:v>-31.552273106151727</c:v>
                </c:pt>
                <c:pt idx="145">
                  <c:v>-31.552273106151727</c:v>
                </c:pt>
                <c:pt idx="146">
                  <c:v>-31.552273106151727</c:v>
                </c:pt>
                <c:pt idx="147">
                  <c:v>-31.552273106151727</c:v>
                </c:pt>
                <c:pt idx="148">
                  <c:v>-31.552273106151727</c:v>
                </c:pt>
                <c:pt idx="149">
                  <c:v>-31.552273106151727</c:v>
                </c:pt>
                <c:pt idx="150">
                  <c:v>-31.552273106151727</c:v>
                </c:pt>
                <c:pt idx="151">
                  <c:v>-31.552273106151727</c:v>
                </c:pt>
                <c:pt idx="152">
                  <c:v>-31.552273106151727</c:v>
                </c:pt>
                <c:pt idx="153">
                  <c:v>-31.552273106151727</c:v>
                </c:pt>
                <c:pt idx="154">
                  <c:v>-31.552273106151727</c:v>
                </c:pt>
                <c:pt idx="155">
                  <c:v>-31.552273106151727</c:v>
                </c:pt>
                <c:pt idx="156">
                  <c:v>-31.552273106151727</c:v>
                </c:pt>
                <c:pt idx="157">
                  <c:v>-31.552273106151727</c:v>
                </c:pt>
                <c:pt idx="158">
                  <c:v>-31.552273106151727</c:v>
                </c:pt>
                <c:pt idx="159">
                  <c:v>-31.552273106151727</c:v>
                </c:pt>
                <c:pt idx="160">
                  <c:v>-31.552273106151727</c:v>
                </c:pt>
                <c:pt idx="161">
                  <c:v>-31.552273106151727</c:v>
                </c:pt>
                <c:pt idx="162">
                  <c:v>-31.552273106151727</c:v>
                </c:pt>
                <c:pt idx="163">
                  <c:v>-31.552273106151727</c:v>
                </c:pt>
                <c:pt idx="164">
                  <c:v>-31.552273106151727</c:v>
                </c:pt>
                <c:pt idx="165">
                  <c:v>-31.552273106151727</c:v>
                </c:pt>
                <c:pt idx="166">
                  <c:v>-31.552273106151727</c:v>
                </c:pt>
                <c:pt idx="167">
                  <c:v>-31.552273106151727</c:v>
                </c:pt>
                <c:pt idx="168">
                  <c:v>-31.552273106151727</c:v>
                </c:pt>
                <c:pt idx="169">
                  <c:v>-31.552273106151727</c:v>
                </c:pt>
                <c:pt idx="170">
                  <c:v>-31.552273106151727</c:v>
                </c:pt>
                <c:pt idx="171">
                  <c:v>-31.552273106151727</c:v>
                </c:pt>
                <c:pt idx="172">
                  <c:v>-31.552273106151727</c:v>
                </c:pt>
                <c:pt idx="173">
                  <c:v>-31.552273106151727</c:v>
                </c:pt>
                <c:pt idx="174">
                  <c:v>-31.552273106151727</c:v>
                </c:pt>
                <c:pt idx="175">
                  <c:v>-31.552273106151727</c:v>
                </c:pt>
                <c:pt idx="176">
                  <c:v>-31.552273106151727</c:v>
                </c:pt>
                <c:pt idx="177">
                  <c:v>-31.552273106151727</c:v>
                </c:pt>
                <c:pt idx="178">
                  <c:v>-31.552273106151727</c:v>
                </c:pt>
                <c:pt idx="179">
                  <c:v>-31.552273106151727</c:v>
                </c:pt>
                <c:pt idx="180">
                  <c:v>-31.552273106151727</c:v>
                </c:pt>
                <c:pt idx="181">
                  <c:v>-31.552273106151727</c:v>
                </c:pt>
                <c:pt idx="182">
                  <c:v>-31.552273106151727</c:v>
                </c:pt>
                <c:pt idx="183">
                  <c:v>-31.552273106151727</c:v>
                </c:pt>
                <c:pt idx="184">
                  <c:v>-31.552273106151727</c:v>
                </c:pt>
                <c:pt idx="185">
                  <c:v>-31.552273106151727</c:v>
                </c:pt>
                <c:pt idx="186">
                  <c:v>-31.552273106151727</c:v>
                </c:pt>
                <c:pt idx="187">
                  <c:v>-31.552273106151727</c:v>
                </c:pt>
                <c:pt idx="188">
                  <c:v>-31.552273106151727</c:v>
                </c:pt>
                <c:pt idx="189">
                  <c:v>-31.552273106151727</c:v>
                </c:pt>
                <c:pt idx="190">
                  <c:v>-31.552273106151727</c:v>
                </c:pt>
                <c:pt idx="191">
                  <c:v>-31.552273106151727</c:v>
                </c:pt>
                <c:pt idx="192">
                  <c:v>-31.552273106151727</c:v>
                </c:pt>
                <c:pt idx="193">
                  <c:v>-31.552273106151727</c:v>
                </c:pt>
                <c:pt idx="194">
                  <c:v>-31.552273106151727</c:v>
                </c:pt>
                <c:pt idx="195">
                  <c:v>-31.552273106151727</c:v>
                </c:pt>
                <c:pt idx="196">
                  <c:v>-31.552273106151727</c:v>
                </c:pt>
                <c:pt idx="197">
                  <c:v>-31.552273106151727</c:v>
                </c:pt>
                <c:pt idx="198">
                  <c:v>-31.552273106151727</c:v>
                </c:pt>
                <c:pt idx="199">
                  <c:v>-31.552273106151727</c:v>
                </c:pt>
                <c:pt idx="200">
                  <c:v>-31.552273106151727</c:v>
                </c:pt>
                <c:pt idx="201">
                  <c:v>-31.552273106151727</c:v>
                </c:pt>
                <c:pt idx="202">
                  <c:v>-31.552273106151727</c:v>
                </c:pt>
                <c:pt idx="203">
                  <c:v>-31.552273106151727</c:v>
                </c:pt>
                <c:pt idx="204">
                  <c:v>-31.552273106151727</c:v>
                </c:pt>
                <c:pt idx="205">
                  <c:v>-31.552273106151727</c:v>
                </c:pt>
                <c:pt idx="206">
                  <c:v>-31.552273106151727</c:v>
                </c:pt>
                <c:pt idx="207">
                  <c:v>-31.552273106151727</c:v>
                </c:pt>
                <c:pt idx="208">
                  <c:v>-31.552273106151727</c:v>
                </c:pt>
                <c:pt idx="209">
                  <c:v>-31.552273106151727</c:v>
                </c:pt>
                <c:pt idx="210">
                  <c:v>-31.552273106151727</c:v>
                </c:pt>
                <c:pt idx="211">
                  <c:v>-31.552273106151727</c:v>
                </c:pt>
                <c:pt idx="212">
                  <c:v>-31.552273106151727</c:v>
                </c:pt>
                <c:pt idx="213">
                  <c:v>-31.552273106151727</c:v>
                </c:pt>
                <c:pt idx="214">
                  <c:v>-31.552273106151727</c:v>
                </c:pt>
                <c:pt idx="215">
                  <c:v>-31.552273106151727</c:v>
                </c:pt>
                <c:pt idx="216">
                  <c:v>-31.552273106151727</c:v>
                </c:pt>
                <c:pt idx="217">
                  <c:v>-31.552273106151727</c:v>
                </c:pt>
                <c:pt idx="218">
                  <c:v>-31.552273106151727</c:v>
                </c:pt>
                <c:pt idx="219">
                  <c:v>-31.552273106151727</c:v>
                </c:pt>
                <c:pt idx="220">
                  <c:v>-31.552273106151727</c:v>
                </c:pt>
                <c:pt idx="221">
                  <c:v>-31.552273106151727</c:v>
                </c:pt>
                <c:pt idx="222">
                  <c:v>-31.552273106151727</c:v>
                </c:pt>
                <c:pt idx="223">
                  <c:v>-31.552273106151727</c:v>
                </c:pt>
                <c:pt idx="224">
                  <c:v>-31.552273106151727</c:v>
                </c:pt>
                <c:pt idx="225">
                  <c:v>-31.552273106151727</c:v>
                </c:pt>
                <c:pt idx="226">
                  <c:v>-31.552273106151727</c:v>
                </c:pt>
                <c:pt idx="227">
                  <c:v>-31.552273106151727</c:v>
                </c:pt>
                <c:pt idx="228">
                  <c:v>-31.552273106151727</c:v>
                </c:pt>
                <c:pt idx="229">
                  <c:v>-31.552273106151727</c:v>
                </c:pt>
                <c:pt idx="230">
                  <c:v>-31.552273106151727</c:v>
                </c:pt>
                <c:pt idx="231">
                  <c:v>-31.552273106151727</c:v>
                </c:pt>
                <c:pt idx="232">
                  <c:v>-31.552273106151727</c:v>
                </c:pt>
                <c:pt idx="233">
                  <c:v>-31.552273106151727</c:v>
                </c:pt>
                <c:pt idx="234">
                  <c:v>-31.552273106151727</c:v>
                </c:pt>
                <c:pt idx="235">
                  <c:v>-31.552273106151727</c:v>
                </c:pt>
                <c:pt idx="236">
                  <c:v>-31.552273106151727</c:v>
                </c:pt>
                <c:pt idx="237">
                  <c:v>-31.552273106151727</c:v>
                </c:pt>
                <c:pt idx="238">
                  <c:v>-31.552273106151727</c:v>
                </c:pt>
                <c:pt idx="239">
                  <c:v>-31.552273106151727</c:v>
                </c:pt>
                <c:pt idx="240">
                  <c:v>-31.552273106151727</c:v>
                </c:pt>
                <c:pt idx="241">
                  <c:v>-31.552273106151727</c:v>
                </c:pt>
                <c:pt idx="242">
                  <c:v>-31.552273106151727</c:v>
                </c:pt>
                <c:pt idx="243">
                  <c:v>-31.552273106151727</c:v>
                </c:pt>
                <c:pt idx="244">
                  <c:v>-31.552273106151727</c:v>
                </c:pt>
                <c:pt idx="245">
                  <c:v>-31.552273106151727</c:v>
                </c:pt>
                <c:pt idx="246">
                  <c:v>-31.552273106151727</c:v>
                </c:pt>
                <c:pt idx="247">
                  <c:v>-31.552273106151727</c:v>
                </c:pt>
                <c:pt idx="248">
                  <c:v>-31.552273106151727</c:v>
                </c:pt>
                <c:pt idx="249">
                  <c:v>-31.552273106151727</c:v>
                </c:pt>
                <c:pt idx="250">
                  <c:v>-31.552273106151727</c:v>
                </c:pt>
                <c:pt idx="251">
                  <c:v>-31.552273106151727</c:v>
                </c:pt>
                <c:pt idx="252">
                  <c:v>-31.552273106151727</c:v>
                </c:pt>
                <c:pt idx="253">
                  <c:v>-31.552273106151727</c:v>
                </c:pt>
                <c:pt idx="254">
                  <c:v>-31.552273106151727</c:v>
                </c:pt>
                <c:pt idx="255">
                  <c:v>-31.552273106151727</c:v>
                </c:pt>
                <c:pt idx="256">
                  <c:v>-31.552273106151727</c:v>
                </c:pt>
                <c:pt idx="257">
                  <c:v>-31.552273106151727</c:v>
                </c:pt>
                <c:pt idx="258">
                  <c:v>-31.552273106151727</c:v>
                </c:pt>
                <c:pt idx="259">
                  <c:v>-31.552273106151727</c:v>
                </c:pt>
                <c:pt idx="260">
                  <c:v>-31.552273106151727</c:v>
                </c:pt>
                <c:pt idx="261">
                  <c:v>-31.552273106151727</c:v>
                </c:pt>
                <c:pt idx="262">
                  <c:v>-31.552273106151727</c:v>
                </c:pt>
                <c:pt idx="263">
                  <c:v>-31.552273106151727</c:v>
                </c:pt>
                <c:pt idx="264">
                  <c:v>-31.552273106151727</c:v>
                </c:pt>
                <c:pt idx="265">
                  <c:v>-31.552273106151727</c:v>
                </c:pt>
                <c:pt idx="266">
                  <c:v>-31.552273106151727</c:v>
                </c:pt>
                <c:pt idx="267">
                  <c:v>-31.552273106151727</c:v>
                </c:pt>
                <c:pt idx="268">
                  <c:v>-31.552273106151727</c:v>
                </c:pt>
                <c:pt idx="269">
                  <c:v>-31.552273106151727</c:v>
                </c:pt>
                <c:pt idx="270">
                  <c:v>-31.552273106151727</c:v>
                </c:pt>
                <c:pt idx="271">
                  <c:v>-31.552273106151727</c:v>
                </c:pt>
                <c:pt idx="272">
                  <c:v>-31.552273106151727</c:v>
                </c:pt>
                <c:pt idx="273">
                  <c:v>-31.552273106151727</c:v>
                </c:pt>
                <c:pt idx="274">
                  <c:v>-31.552273106151727</c:v>
                </c:pt>
                <c:pt idx="275">
                  <c:v>-31.552273106151727</c:v>
                </c:pt>
                <c:pt idx="276">
                  <c:v>-31.552273106151727</c:v>
                </c:pt>
                <c:pt idx="277">
                  <c:v>-31.552273106151727</c:v>
                </c:pt>
                <c:pt idx="278">
                  <c:v>-31.552273106151727</c:v>
                </c:pt>
                <c:pt idx="279">
                  <c:v>-31.552273106151727</c:v>
                </c:pt>
                <c:pt idx="280">
                  <c:v>-31.552273106151727</c:v>
                </c:pt>
                <c:pt idx="281">
                  <c:v>-31.552273106151727</c:v>
                </c:pt>
                <c:pt idx="282">
                  <c:v>-31.552273106151727</c:v>
                </c:pt>
                <c:pt idx="283">
                  <c:v>-31.552273106151727</c:v>
                </c:pt>
                <c:pt idx="284">
                  <c:v>-31.552273106151727</c:v>
                </c:pt>
                <c:pt idx="285">
                  <c:v>-31.552273106151727</c:v>
                </c:pt>
                <c:pt idx="286">
                  <c:v>-31.552273106151727</c:v>
                </c:pt>
                <c:pt idx="287">
                  <c:v>-31.552273106151727</c:v>
                </c:pt>
                <c:pt idx="288">
                  <c:v>-31.552273106151727</c:v>
                </c:pt>
                <c:pt idx="289">
                  <c:v>-31.552273106151727</c:v>
                </c:pt>
                <c:pt idx="290">
                  <c:v>-31.552273106151727</c:v>
                </c:pt>
                <c:pt idx="291">
                  <c:v>-31.552273106151727</c:v>
                </c:pt>
                <c:pt idx="292">
                  <c:v>-31.552273106151727</c:v>
                </c:pt>
                <c:pt idx="293">
                  <c:v>-31.552273106151727</c:v>
                </c:pt>
                <c:pt idx="294">
                  <c:v>-31.552273106151727</c:v>
                </c:pt>
                <c:pt idx="295">
                  <c:v>-31.552273106151727</c:v>
                </c:pt>
                <c:pt idx="296">
                  <c:v>-31.552273106151727</c:v>
                </c:pt>
                <c:pt idx="297">
                  <c:v>-31.552273106151727</c:v>
                </c:pt>
                <c:pt idx="298">
                  <c:v>-31.552273106151727</c:v>
                </c:pt>
                <c:pt idx="299">
                  <c:v>-31.552273106151727</c:v>
                </c:pt>
                <c:pt idx="300">
                  <c:v>-31.552273106151727</c:v>
                </c:pt>
                <c:pt idx="301">
                  <c:v>-31.552273106151727</c:v>
                </c:pt>
                <c:pt idx="302">
                  <c:v>-31.552273106151727</c:v>
                </c:pt>
                <c:pt idx="303">
                  <c:v>-31.552273106151727</c:v>
                </c:pt>
                <c:pt idx="304">
                  <c:v>-31.552273106151727</c:v>
                </c:pt>
                <c:pt idx="305">
                  <c:v>-31.552273106151727</c:v>
                </c:pt>
                <c:pt idx="306">
                  <c:v>-31.552273106151727</c:v>
                </c:pt>
                <c:pt idx="307">
                  <c:v>-31.552273106151727</c:v>
                </c:pt>
                <c:pt idx="308">
                  <c:v>-31.552273106151727</c:v>
                </c:pt>
                <c:pt idx="309">
                  <c:v>-31.552273106151727</c:v>
                </c:pt>
                <c:pt idx="310">
                  <c:v>-31.552273106151727</c:v>
                </c:pt>
                <c:pt idx="311">
                  <c:v>-31.552273106151727</c:v>
                </c:pt>
                <c:pt idx="312">
                  <c:v>-31.552273106151727</c:v>
                </c:pt>
                <c:pt idx="313">
                  <c:v>-31.552273106151727</c:v>
                </c:pt>
                <c:pt idx="314">
                  <c:v>-31.552273106151727</c:v>
                </c:pt>
                <c:pt idx="315">
                  <c:v>-31.552273106151727</c:v>
                </c:pt>
                <c:pt idx="316">
                  <c:v>-31.552273106151727</c:v>
                </c:pt>
                <c:pt idx="317">
                  <c:v>-31.552273106151727</c:v>
                </c:pt>
                <c:pt idx="318">
                  <c:v>-31.552273106151727</c:v>
                </c:pt>
                <c:pt idx="319">
                  <c:v>-31.552273106151727</c:v>
                </c:pt>
                <c:pt idx="320">
                  <c:v>-31.552273106151727</c:v>
                </c:pt>
                <c:pt idx="321">
                  <c:v>-31.552273106151727</c:v>
                </c:pt>
                <c:pt idx="322">
                  <c:v>-31.552273106151727</c:v>
                </c:pt>
                <c:pt idx="323">
                  <c:v>-31.552273106151727</c:v>
                </c:pt>
                <c:pt idx="324">
                  <c:v>-31.552273106151727</c:v>
                </c:pt>
                <c:pt idx="325">
                  <c:v>-31.552273106151727</c:v>
                </c:pt>
                <c:pt idx="326">
                  <c:v>-31.552273106151727</c:v>
                </c:pt>
                <c:pt idx="327">
                  <c:v>-31.552273106151727</c:v>
                </c:pt>
                <c:pt idx="328">
                  <c:v>-31.552273106151727</c:v>
                </c:pt>
                <c:pt idx="329">
                  <c:v>-31.552273106151727</c:v>
                </c:pt>
                <c:pt idx="330">
                  <c:v>-31.552273106151727</c:v>
                </c:pt>
                <c:pt idx="331">
                  <c:v>-31.552273106151727</c:v>
                </c:pt>
                <c:pt idx="332">
                  <c:v>-31.552273106151727</c:v>
                </c:pt>
                <c:pt idx="333">
                  <c:v>-31.552273106151727</c:v>
                </c:pt>
                <c:pt idx="334">
                  <c:v>-31.552273106151727</c:v>
                </c:pt>
                <c:pt idx="335">
                  <c:v>-31.552273106151727</c:v>
                </c:pt>
                <c:pt idx="336">
                  <c:v>-31.552273106151727</c:v>
                </c:pt>
                <c:pt idx="337">
                  <c:v>-31.552273106151727</c:v>
                </c:pt>
                <c:pt idx="338">
                  <c:v>-31.552273106151727</c:v>
                </c:pt>
                <c:pt idx="339">
                  <c:v>-31.552273106151727</c:v>
                </c:pt>
                <c:pt idx="340">
                  <c:v>-31.552273106151727</c:v>
                </c:pt>
                <c:pt idx="341">
                  <c:v>-31.552273106151727</c:v>
                </c:pt>
                <c:pt idx="342">
                  <c:v>-31.552273106151727</c:v>
                </c:pt>
                <c:pt idx="343">
                  <c:v>-31.552273106151727</c:v>
                </c:pt>
                <c:pt idx="344">
                  <c:v>-31.552273106151727</c:v>
                </c:pt>
                <c:pt idx="345">
                  <c:v>-31.552273106151727</c:v>
                </c:pt>
                <c:pt idx="346">
                  <c:v>-31.552273106151727</c:v>
                </c:pt>
                <c:pt idx="347">
                  <c:v>-31.552273106151727</c:v>
                </c:pt>
                <c:pt idx="348">
                  <c:v>-31.552273106151727</c:v>
                </c:pt>
                <c:pt idx="349">
                  <c:v>-31.552273106151727</c:v>
                </c:pt>
                <c:pt idx="350">
                  <c:v>-31.552273106151727</c:v>
                </c:pt>
                <c:pt idx="351">
                  <c:v>-31.552273106151727</c:v>
                </c:pt>
                <c:pt idx="352">
                  <c:v>-31.552273106151727</c:v>
                </c:pt>
                <c:pt idx="353">
                  <c:v>-31.552273106151727</c:v>
                </c:pt>
                <c:pt idx="354">
                  <c:v>-31.552273106151727</c:v>
                </c:pt>
                <c:pt idx="355">
                  <c:v>-31.552273106151727</c:v>
                </c:pt>
                <c:pt idx="356">
                  <c:v>-31.552273106151727</c:v>
                </c:pt>
                <c:pt idx="357">
                  <c:v>-31.552273106151727</c:v>
                </c:pt>
                <c:pt idx="358">
                  <c:v>-31.552273106151727</c:v>
                </c:pt>
                <c:pt idx="359">
                  <c:v>-31.552273106151727</c:v>
                </c:pt>
                <c:pt idx="360">
                  <c:v>-31.552273106151727</c:v>
                </c:pt>
                <c:pt idx="361">
                  <c:v>-31.552273106151727</c:v>
                </c:pt>
                <c:pt idx="362">
                  <c:v>-31.552273106151727</c:v>
                </c:pt>
                <c:pt idx="363">
                  <c:v>-31.552273106151727</c:v>
                </c:pt>
                <c:pt idx="364">
                  <c:v>-31.552273106151727</c:v>
                </c:pt>
                <c:pt idx="365">
                  <c:v>-31.552273106151727</c:v>
                </c:pt>
                <c:pt idx="366">
                  <c:v>-31.552273106151727</c:v>
                </c:pt>
                <c:pt idx="367">
                  <c:v>-31.552273106151727</c:v>
                </c:pt>
                <c:pt idx="368">
                  <c:v>-31.552273106151727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ser>
          <c:idx val="3"/>
          <c:order val="3"/>
          <c:tx>
            <c:strRef>
              <c:f>'CO2-Caffeine Vert'!$AQ$1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Vert'!$AQ$2:$AQ$370</c:f>
              <c:numCache>
                <c:formatCode>0.00000</c:formatCode>
                <c:ptCount val="369"/>
                <c:pt idx="0">
                  <c:v>-30.808628221029831</c:v>
                </c:pt>
                <c:pt idx="1">
                  <c:v>-30.808628221029831</c:v>
                </c:pt>
                <c:pt idx="2">
                  <c:v>-30.808628221029831</c:v>
                </c:pt>
                <c:pt idx="3">
                  <c:v>-30.808628221029831</c:v>
                </c:pt>
                <c:pt idx="4">
                  <c:v>-30.808628221029831</c:v>
                </c:pt>
                <c:pt idx="5">
                  <c:v>-30.808628221029831</c:v>
                </c:pt>
                <c:pt idx="6">
                  <c:v>-30.808628221029831</c:v>
                </c:pt>
                <c:pt idx="7">
                  <c:v>-30.808628221029831</c:v>
                </c:pt>
                <c:pt idx="8">
                  <c:v>-30.808628221029831</c:v>
                </c:pt>
                <c:pt idx="9">
                  <c:v>-30.808628221029831</c:v>
                </c:pt>
                <c:pt idx="10">
                  <c:v>-30.808628221029831</c:v>
                </c:pt>
                <c:pt idx="11">
                  <c:v>-30.808628221029831</c:v>
                </c:pt>
                <c:pt idx="12">
                  <c:v>-30.808628221029831</c:v>
                </c:pt>
                <c:pt idx="13">
                  <c:v>-30.808628221029831</c:v>
                </c:pt>
                <c:pt idx="14">
                  <c:v>-30.808628221029831</c:v>
                </c:pt>
                <c:pt idx="15">
                  <c:v>-30.808628221029831</c:v>
                </c:pt>
                <c:pt idx="16">
                  <c:v>-30.808628221029831</c:v>
                </c:pt>
                <c:pt idx="17">
                  <c:v>-30.808628221029831</c:v>
                </c:pt>
                <c:pt idx="18">
                  <c:v>-30.808628221029831</c:v>
                </c:pt>
                <c:pt idx="19">
                  <c:v>-30.808628221029831</c:v>
                </c:pt>
                <c:pt idx="20">
                  <c:v>-30.808628221029831</c:v>
                </c:pt>
                <c:pt idx="21">
                  <c:v>-30.808628221029831</c:v>
                </c:pt>
                <c:pt idx="22">
                  <c:v>-30.808628221029831</c:v>
                </c:pt>
                <c:pt idx="23">
                  <c:v>-30.808628221029831</c:v>
                </c:pt>
                <c:pt idx="24">
                  <c:v>-30.808628221029831</c:v>
                </c:pt>
                <c:pt idx="25">
                  <c:v>-30.808628221029831</c:v>
                </c:pt>
                <c:pt idx="26">
                  <c:v>-30.808628221029831</c:v>
                </c:pt>
                <c:pt idx="27">
                  <c:v>-30.808628221029831</c:v>
                </c:pt>
                <c:pt idx="28">
                  <c:v>-30.808628221029831</c:v>
                </c:pt>
                <c:pt idx="29">
                  <c:v>-30.808628221029831</c:v>
                </c:pt>
                <c:pt idx="30">
                  <c:v>-30.808628221029831</c:v>
                </c:pt>
                <c:pt idx="31">
                  <c:v>-30.808628221029831</c:v>
                </c:pt>
                <c:pt idx="32">
                  <c:v>-30.808628221029831</c:v>
                </c:pt>
                <c:pt idx="33">
                  <c:v>-30.808628221029831</c:v>
                </c:pt>
                <c:pt idx="34">
                  <c:v>-30.808628221029831</c:v>
                </c:pt>
                <c:pt idx="35">
                  <c:v>-30.808628221029831</c:v>
                </c:pt>
                <c:pt idx="36">
                  <c:v>-30.808628221029831</c:v>
                </c:pt>
                <c:pt idx="37">
                  <c:v>-30.808628221029831</c:v>
                </c:pt>
                <c:pt idx="38">
                  <c:v>-30.808628221029831</c:v>
                </c:pt>
                <c:pt idx="39">
                  <c:v>-30.808628221029831</c:v>
                </c:pt>
                <c:pt idx="40">
                  <c:v>-30.808628221029831</c:v>
                </c:pt>
                <c:pt idx="41">
                  <c:v>-30.808628221029831</c:v>
                </c:pt>
                <c:pt idx="42">
                  <c:v>-30.808628221029831</c:v>
                </c:pt>
                <c:pt idx="43">
                  <c:v>-30.808628221029831</c:v>
                </c:pt>
                <c:pt idx="44">
                  <c:v>-30.808628221029831</c:v>
                </c:pt>
                <c:pt idx="45">
                  <c:v>-30.808628221029831</c:v>
                </c:pt>
                <c:pt idx="46">
                  <c:v>-30.808628221029831</c:v>
                </c:pt>
                <c:pt idx="47">
                  <c:v>-30.808628221029831</c:v>
                </c:pt>
                <c:pt idx="48">
                  <c:v>-30.808628221029831</c:v>
                </c:pt>
                <c:pt idx="49">
                  <c:v>-30.808628221029831</c:v>
                </c:pt>
                <c:pt idx="50">
                  <c:v>-30.808628221029831</c:v>
                </c:pt>
                <c:pt idx="51">
                  <c:v>-30.808628221029831</c:v>
                </c:pt>
                <c:pt idx="52">
                  <c:v>-30.808628221029831</c:v>
                </c:pt>
                <c:pt idx="53">
                  <c:v>-30.808628221029831</c:v>
                </c:pt>
                <c:pt idx="54">
                  <c:v>-30.808628221029831</c:v>
                </c:pt>
                <c:pt idx="55">
                  <c:v>-30.808628221029831</c:v>
                </c:pt>
                <c:pt idx="56">
                  <c:v>-30.808628221029831</c:v>
                </c:pt>
                <c:pt idx="57">
                  <c:v>-30.808628221029831</c:v>
                </c:pt>
                <c:pt idx="58">
                  <c:v>-30.808628221029831</c:v>
                </c:pt>
                <c:pt idx="59">
                  <c:v>-30.808628221029831</c:v>
                </c:pt>
                <c:pt idx="60">
                  <c:v>-30.808628221029831</c:v>
                </c:pt>
                <c:pt idx="61">
                  <c:v>-30.808628221029831</c:v>
                </c:pt>
                <c:pt idx="62">
                  <c:v>-30.808628221029831</c:v>
                </c:pt>
                <c:pt idx="63">
                  <c:v>-30.808628221029831</c:v>
                </c:pt>
                <c:pt idx="64">
                  <c:v>-30.808628221029831</c:v>
                </c:pt>
                <c:pt idx="65">
                  <c:v>-30.808628221029831</c:v>
                </c:pt>
                <c:pt idx="66">
                  <c:v>-30.808628221029831</c:v>
                </c:pt>
                <c:pt idx="67">
                  <c:v>-30.808628221029831</c:v>
                </c:pt>
                <c:pt idx="68">
                  <c:v>-30.808628221029831</c:v>
                </c:pt>
                <c:pt idx="69">
                  <c:v>-30.808628221029831</c:v>
                </c:pt>
                <c:pt idx="70">
                  <c:v>-30.808628221029831</c:v>
                </c:pt>
                <c:pt idx="71">
                  <c:v>-30.808628221029831</c:v>
                </c:pt>
                <c:pt idx="72">
                  <c:v>-30.808628221029831</c:v>
                </c:pt>
                <c:pt idx="73">
                  <c:v>-30.808628221029831</c:v>
                </c:pt>
                <c:pt idx="74">
                  <c:v>-30.808628221029831</c:v>
                </c:pt>
                <c:pt idx="75">
                  <c:v>-30.808628221029831</c:v>
                </c:pt>
                <c:pt idx="76">
                  <c:v>-30.808628221029831</c:v>
                </c:pt>
                <c:pt idx="77">
                  <c:v>-30.808628221029831</c:v>
                </c:pt>
                <c:pt idx="78">
                  <c:v>-30.808628221029831</c:v>
                </c:pt>
                <c:pt idx="79">
                  <c:v>-30.808628221029831</c:v>
                </c:pt>
                <c:pt idx="80">
                  <c:v>-30.808628221029831</c:v>
                </c:pt>
                <c:pt idx="81">
                  <c:v>-30.808628221029831</c:v>
                </c:pt>
                <c:pt idx="82">
                  <c:v>-30.808628221029831</c:v>
                </c:pt>
                <c:pt idx="83">
                  <c:v>-30.808628221029831</c:v>
                </c:pt>
                <c:pt idx="84">
                  <c:v>-30.808628221029831</c:v>
                </c:pt>
                <c:pt idx="85">
                  <c:v>-30.808628221029831</c:v>
                </c:pt>
                <c:pt idx="86">
                  <c:v>-30.808628221029831</c:v>
                </c:pt>
                <c:pt idx="87">
                  <c:v>-30.808628221029831</c:v>
                </c:pt>
                <c:pt idx="88">
                  <c:v>-30.808628221029831</c:v>
                </c:pt>
                <c:pt idx="89">
                  <c:v>-30.808628221029831</c:v>
                </c:pt>
                <c:pt idx="90">
                  <c:v>-30.808628221029831</c:v>
                </c:pt>
                <c:pt idx="91">
                  <c:v>-30.808628221029831</c:v>
                </c:pt>
                <c:pt idx="92">
                  <c:v>-30.808628221029831</c:v>
                </c:pt>
                <c:pt idx="93">
                  <c:v>-30.808628221029831</c:v>
                </c:pt>
                <c:pt idx="94">
                  <c:v>-30.808628221029831</c:v>
                </c:pt>
                <c:pt idx="95">
                  <c:v>-30.808628221029831</c:v>
                </c:pt>
                <c:pt idx="96">
                  <c:v>-30.808628221029831</c:v>
                </c:pt>
                <c:pt idx="97">
                  <c:v>-30.808628221029831</c:v>
                </c:pt>
                <c:pt idx="98">
                  <c:v>-30.808628221029831</c:v>
                </c:pt>
                <c:pt idx="99">
                  <c:v>-30.808628221029831</c:v>
                </c:pt>
                <c:pt idx="100">
                  <c:v>-30.808628221029831</c:v>
                </c:pt>
                <c:pt idx="101">
                  <c:v>-30.808628221029831</c:v>
                </c:pt>
                <c:pt idx="102">
                  <c:v>-30.808628221029831</c:v>
                </c:pt>
                <c:pt idx="103">
                  <c:v>-30.808628221029831</c:v>
                </c:pt>
                <c:pt idx="104">
                  <c:v>-30.808628221029831</c:v>
                </c:pt>
                <c:pt idx="105">
                  <c:v>-30.808628221029831</c:v>
                </c:pt>
                <c:pt idx="106">
                  <c:v>-30.808628221029831</c:v>
                </c:pt>
                <c:pt idx="107">
                  <c:v>-30.808628221029831</c:v>
                </c:pt>
                <c:pt idx="108">
                  <c:v>-30.808628221029831</c:v>
                </c:pt>
                <c:pt idx="109">
                  <c:v>-30.808628221029831</c:v>
                </c:pt>
                <c:pt idx="110">
                  <c:v>-30.808628221029831</c:v>
                </c:pt>
                <c:pt idx="111">
                  <c:v>-30.808628221029831</c:v>
                </c:pt>
                <c:pt idx="112">
                  <c:v>-30.808628221029831</c:v>
                </c:pt>
                <c:pt idx="113">
                  <c:v>-30.808628221029831</c:v>
                </c:pt>
                <c:pt idx="114">
                  <c:v>-30.808628221029831</c:v>
                </c:pt>
                <c:pt idx="115">
                  <c:v>-30.808628221029831</c:v>
                </c:pt>
                <c:pt idx="116">
                  <c:v>-30.808628221029831</c:v>
                </c:pt>
                <c:pt idx="117">
                  <c:v>-30.808628221029831</c:v>
                </c:pt>
                <c:pt idx="118">
                  <c:v>-30.808628221029831</c:v>
                </c:pt>
                <c:pt idx="119">
                  <c:v>-30.808628221029831</c:v>
                </c:pt>
                <c:pt idx="120">
                  <c:v>-30.808628221029831</c:v>
                </c:pt>
                <c:pt idx="121">
                  <c:v>-30.808628221029831</c:v>
                </c:pt>
                <c:pt idx="122">
                  <c:v>-30.808628221029831</c:v>
                </c:pt>
                <c:pt idx="123">
                  <c:v>-30.808628221029831</c:v>
                </c:pt>
                <c:pt idx="124">
                  <c:v>-30.808628221029831</c:v>
                </c:pt>
                <c:pt idx="125">
                  <c:v>-30.808628221029831</c:v>
                </c:pt>
                <c:pt idx="126">
                  <c:v>-30.808628221029831</c:v>
                </c:pt>
                <c:pt idx="127">
                  <c:v>-30.808628221029831</c:v>
                </c:pt>
                <c:pt idx="128">
                  <c:v>-30.808628221029831</c:v>
                </c:pt>
                <c:pt idx="129">
                  <c:v>-30.808628221029831</c:v>
                </c:pt>
                <c:pt idx="130">
                  <c:v>-30.808628221029831</c:v>
                </c:pt>
                <c:pt idx="131">
                  <c:v>-30.808628221029831</c:v>
                </c:pt>
                <c:pt idx="132">
                  <c:v>-30.808628221029831</c:v>
                </c:pt>
                <c:pt idx="133">
                  <c:v>-30.808628221029831</c:v>
                </c:pt>
                <c:pt idx="134">
                  <c:v>-30.808628221029831</c:v>
                </c:pt>
                <c:pt idx="135">
                  <c:v>-30.808628221029831</c:v>
                </c:pt>
                <c:pt idx="136">
                  <c:v>-30.808628221029831</c:v>
                </c:pt>
                <c:pt idx="137">
                  <c:v>-30.808628221029831</c:v>
                </c:pt>
                <c:pt idx="138">
                  <c:v>-30.808628221029831</c:v>
                </c:pt>
                <c:pt idx="139">
                  <c:v>-30.808628221029831</c:v>
                </c:pt>
                <c:pt idx="140">
                  <c:v>-30.808628221029831</c:v>
                </c:pt>
                <c:pt idx="141">
                  <c:v>-30.808628221029831</c:v>
                </c:pt>
                <c:pt idx="142">
                  <c:v>-30.808628221029831</c:v>
                </c:pt>
                <c:pt idx="143">
                  <c:v>-30.808628221029831</c:v>
                </c:pt>
                <c:pt idx="144">
                  <c:v>-30.808628221029831</c:v>
                </c:pt>
                <c:pt idx="145">
                  <c:v>-30.808628221029831</c:v>
                </c:pt>
                <c:pt idx="146">
                  <c:v>-30.808628221029831</c:v>
                </c:pt>
                <c:pt idx="147">
                  <c:v>-30.808628221029831</c:v>
                </c:pt>
                <c:pt idx="148">
                  <c:v>-30.808628221029831</c:v>
                </c:pt>
                <c:pt idx="149">
                  <c:v>-30.808628221029831</c:v>
                </c:pt>
                <c:pt idx="150">
                  <c:v>-30.808628221029831</c:v>
                </c:pt>
                <c:pt idx="151">
                  <c:v>-30.808628221029831</c:v>
                </c:pt>
                <c:pt idx="152">
                  <c:v>-30.808628221029831</c:v>
                </c:pt>
                <c:pt idx="153">
                  <c:v>-30.808628221029831</c:v>
                </c:pt>
                <c:pt idx="154">
                  <c:v>-30.808628221029831</c:v>
                </c:pt>
                <c:pt idx="155">
                  <c:v>-30.808628221029831</c:v>
                </c:pt>
                <c:pt idx="156">
                  <c:v>-30.808628221029831</c:v>
                </c:pt>
                <c:pt idx="157">
                  <c:v>-30.808628221029831</c:v>
                </c:pt>
                <c:pt idx="158">
                  <c:v>-30.808628221029831</c:v>
                </c:pt>
                <c:pt idx="159">
                  <c:v>-30.808628221029831</c:v>
                </c:pt>
                <c:pt idx="160">
                  <c:v>-30.808628221029831</c:v>
                </c:pt>
                <c:pt idx="161">
                  <c:v>-30.808628221029831</c:v>
                </c:pt>
                <c:pt idx="162">
                  <c:v>-30.808628221029831</c:v>
                </c:pt>
                <c:pt idx="163">
                  <c:v>-30.808628221029831</c:v>
                </c:pt>
                <c:pt idx="164">
                  <c:v>-30.808628221029831</c:v>
                </c:pt>
                <c:pt idx="165">
                  <c:v>-30.808628221029831</c:v>
                </c:pt>
                <c:pt idx="166">
                  <c:v>-30.808628221029831</c:v>
                </c:pt>
                <c:pt idx="167">
                  <c:v>-30.808628221029831</c:v>
                </c:pt>
                <c:pt idx="168">
                  <c:v>-30.808628221029831</c:v>
                </c:pt>
                <c:pt idx="169">
                  <c:v>-30.808628221029831</c:v>
                </c:pt>
                <c:pt idx="170">
                  <c:v>-30.808628221029831</c:v>
                </c:pt>
                <c:pt idx="171">
                  <c:v>-30.808628221029831</c:v>
                </c:pt>
                <c:pt idx="172">
                  <c:v>-30.808628221029831</c:v>
                </c:pt>
                <c:pt idx="173">
                  <c:v>-30.808628221029831</c:v>
                </c:pt>
                <c:pt idx="174">
                  <c:v>-30.808628221029831</c:v>
                </c:pt>
                <c:pt idx="175">
                  <c:v>-30.808628221029831</c:v>
                </c:pt>
                <c:pt idx="176">
                  <c:v>-30.808628221029831</c:v>
                </c:pt>
                <c:pt idx="177">
                  <c:v>-30.808628221029831</c:v>
                </c:pt>
                <c:pt idx="178">
                  <c:v>-30.808628221029831</c:v>
                </c:pt>
                <c:pt idx="179">
                  <c:v>-30.808628221029831</c:v>
                </c:pt>
                <c:pt idx="180">
                  <c:v>-30.808628221029831</c:v>
                </c:pt>
                <c:pt idx="181">
                  <c:v>-30.808628221029831</c:v>
                </c:pt>
                <c:pt idx="182">
                  <c:v>-30.808628221029831</c:v>
                </c:pt>
                <c:pt idx="183">
                  <c:v>-30.808628221029831</c:v>
                </c:pt>
                <c:pt idx="184">
                  <c:v>-30.808628221029831</c:v>
                </c:pt>
                <c:pt idx="185">
                  <c:v>-30.808628221029831</c:v>
                </c:pt>
                <c:pt idx="186">
                  <c:v>-30.808628221029831</c:v>
                </c:pt>
                <c:pt idx="187">
                  <c:v>-30.808628221029831</c:v>
                </c:pt>
                <c:pt idx="188">
                  <c:v>-30.808628221029831</c:v>
                </c:pt>
                <c:pt idx="189">
                  <c:v>-30.808628221029831</c:v>
                </c:pt>
                <c:pt idx="190">
                  <c:v>-30.808628221029831</c:v>
                </c:pt>
                <c:pt idx="191">
                  <c:v>-30.808628221029831</c:v>
                </c:pt>
                <c:pt idx="192">
                  <c:v>-30.808628221029831</c:v>
                </c:pt>
                <c:pt idx="193">
                  <c:v>-30.808628221029831</c:v>
                </c:pt>
                <c:pt idx="194">
                  <c:v>-30.808628221029831</c:v>
                </c:pt>
                <c:pt idx="195">
                  <c:v>-30.808628221029831</c:v>
                </c:pt>
                <c:pt idx="196">
                  <c:v>-30.808628221029831</c:v>
                </c:pt>
                <c:pt idx="197">
                  <c:v>-30.808628221029831</c:v>
                </c:pt>
                <c:pt idx="198">
                  <c:v>-30.808628221029831</c:v>
                </c:pt>
                <c:pt idx="199">
                  <c:v>-30.808628221029831</c:v>
                </c:pt>
                <c:pt idx="200">
                  <c:v>-30.808628221029831</c:v>
                </c:pt>
                <c:pt idx="201">
                  <c:v>-30.808628221029831</c:v>
                </c:pt>
                <c:pt idx="202">
                  <c:v>-30.808628221029831</c:v>
                </c:pt>
                <c:pt idx="203">
                  <c:v>-30.808628221029831</c:v>
                </c:pt>
                <c:pt idx="204">
                  <c:v>-30.808628221029831</c:v>
                </c:pt>
                <c:pt idx="205">
                  <c:v>-30.808628221029831</c:v>
                </c:pt>
                <c:pt idx="206">
                  <c:v>-30.808628221029831</c:v>
                </c:pt>
                <c:pt idx="207">
                  <c:v>-30.808628221029831</c:v>
                </c:pt>
                <c:pt idx="208">
                  <c:v>-30.808628221029831</c:v>
                </c:pt>
                <c:pt idx="209">
                  <c:v>-30.808628221029831</c:v>
                </c:pt>
                <c:pt idx="210">
                  <c:v>-30.808628221029831</c:v>
                </c:pt>
                <c:pt idx="211">
                  <c:v>-30.808628221029831</c:v>
                </c:pt>
                <c:pt idx="212">
                  <c:v>-30.808628221029831</c:v>
                </c:pt>
                <c:pt idx="213">
                  <c:v>-30.808628221029831</c:v>
                </c:pt>
                <c:pt idx="214">
                  <c:v>-30.808628221029831</c:v>
                </c:pt>
                <c:pt idx="215">
                  <c:v>-30.808628221029831</c:v>
                </c:pt>
                <c:pt idx="216">
                  <c:v>-30.808628221029831</c:v>
                </c:pt>
                <c:pt idx="217">
                  <c:v>-30.808628221029831</c:v>
                </c:pt>
                <c:pt idx="218">
                  <c:v>-30.808628221029831</c:v>
                </c:pt>
                <c:pt idx="219">
                  <c:v>-30.808628221029831</c:v>
                </c:pt>
                <c:pt idx="220">
                  <c:v>-30.808628221029831</c:v>
                </c:pt>
                <c:pt idx="221">
                  <c:v>-30.808628221029831</c:v>
                </c:pt>
                <c:pt idx="222">
                  <c:v>-30.808628221029831</c:v>
                </c:pt>
                <c:pt idx="223">
                  <c:v>-30.808628221029831</c:v>
                </c:pt>
                <c:pt idx="224">
                  <c:v>-30.808628221029831</c:v>
                </c:pt>
                <c:pt idx="225">
                  <c:v>-30.808628221029831</c:v>
                </c:pt>
                <c:pt idx="226">
                  <c:v>-30.808628221029831</c:v>
                </c:pt>
                <c:pt idx="227">
                  <c:v>-30.808628221029831</c:v>
                </c:pt>
                <c:pt idx="228">
                  <c:v>-30.808628221029831</c:v>
                </c:pt>
                <c:pt idx="229">
                  <c:v>-30.808628221029831</c:v>
                </c:pt>
                <c:pt idx="230">
                  <c:v>-30.808628221029831</c:v>
                </c:pt>
                <c:pt idx="231">
                  <c:v>-30.808628221029831</c:v>
                </c:pt>
                <c:pt idx="232">
                  <c:v>-30.808628221029831</c:v>
                </c:pt>
                <c:pt idx="233">
                  <c:v>-30.808628221029831</c:v>
                </c:pt>
                <c:pt idx="234">
                  <c:v>-30.808628221029831</c:v>
                </c:pt>
                <c:pt idx="235">
                  <c:v>-30.808628221029831</c:v>
                </c:pt>
                <c:pt idx="236">
                  <c:v>-30.808628221029831</c:v>
                </c:pt>
                <c:pt idx="237">
                  <c:v>-30.808628221029831</c:v>
                </c:pt>
                <c:pt idx="238">
                  <c:v>-30.808628221029831</c:v>
                </c:pt>
                <c:pt idx="239">
                  <c:v>-30.808628221029831</c:v>
                </c:pt>
                <c:pt idx="240">
                  <c:v>-30.808628221029831</c:v>
                </c:pt>
                <c:pt idx="241">
                  <c:v>-30.808628221029831</c:v>
                </c:pt>
                <c:pt idx="242">
                  <c:v>-30.808628221029831</c:v>
                </c:pt>
                <c:pt idx="243">
                  <c:v>-30.808628221029831</c:v>
                </c:pt>
                <c:pt idx="244">
                  <c:v>-30.808628221029831</c:v>
                </c:pt>
                <c:pt idx="245">
                  <c:v>-30.808628221029831</c:v>
                </c:pt>
                <c:pt idx="246">
                  <c:v>-30.808628221029831</c:v>
                </c:pt>
                <c:pt idx="247">
                  <c:v>-30.808628221029831</c:v>
                </c:pt>
                <c:pt idx="248">
                  <c:v>-30.808628221029831</c:v>
                </c:pt>
                <c:pt idx="249">
                  <c:v>-30.808628221029831</c:v>
                </c:pt>
                <c:pt idx="250">
                  <c:v>-30.808628221029831</c:v>
                </c:pt>
                <c:pt idx="251">
                  <c:v>-30.808628221029831</c:v>
                </c:pt>
                <c:pt idx="252">
                  <c:v>-30.808628221029831</c:v>
                </c:pt>
                <c:pt idx="253">
                  <c:v>-30.808628221029831</c:v>
                </c:pt>
                <c:pt idx="254">
                  <c:v>-30.808628221029831</c:v>
                </c:pt>
                <c:pt idx="255">
                  <c:v>-30.808628221029831</c:v>
                </c:pt>
                <c:pt idx="256">
                  <c:v>-30.808628221029831</c:v>
                </c:pt>
                <c:pt idx="257">
                  <c:v>-30.808628221029831</c:v>
                </c:pt>
                <c:pt idx="258">
                  <c:v>-30.808628221029831</c:v>
                </c:pt>
                <c:pt idx="259">
                  <c:v>-30.808628221029831</c:v>
                </c:pt>
                <c:pt idx="260">
                  <c:v>-30.808628221029831</c:v>
                </c:pt>
                <c:pt idx="261">
                  <c:v>-30.808628221029831</c:v>
                </c:pt>
                <c:pt idx="262">
                  <c:v>-30.808628221029831</c:v>
                </c:pt>
                <c:pt idx="263">
                  <c:v>-30.808628221029831</c:v>
                </c:pt>
                <c:pt idx="264">
                  <c:v>-30.808628221029831</c:v>
                </c:pt>
                <c:pt idx="265">
                  <c:v>-30.808628221029831</c:v>
                </c:pt>
                <c:pt idx="266">
                  <c:v>-30.808628221029831</c:v>
                </c:pt>
                <c:pt idx="267">
                  <c:v>-30.808628221029831</c:v>
                </c:pt>
                <c:pt idx="268">
                  <c:v>-30.808628221029831</c:v>
                </c:pt>
                <c:pt idx="269">
                  <c:v>-30.808628221029831</c:v>
                </c:pt>
                <c:pt idx="270">
                  <c:v>-30.808628221029831</c:v>
                </c:pt>
                <c:pt idx="271">
                  <c:v>-30.808628221029831</c:v>
                </c:pt>
                <c:pt idx="272">
                  <c:v>-30.808628221029831</c:v>
                </c:pt>
                <c:pt idx="273">
                  <c:v>-30.808628221029831</c:v>
                </c:pt>
                <c:pt idx="274">
                  <c:v>-30.808628221029831</c:v>
                </c:pt>
                <c:pt idx="275">
                  <c:v>-30.808628221029831</c:v>
                </c:pt>
                <c:pt idx="276">
                  <c:v>-30.808628221029831</c:v>
                </c:pt>
                <c:pt idx="277">
                  <c:v>-30.808628221029831</c:v>
                </c:pt>
                <c:pt idx="278">
                  <c:v>-30.808628221029831</c:v>
                </c:pt>
                <c:pt idx="279">
                  <c:v>-30.808628221029831</c:v>
                </c:pt>
                <c:pt idx="280">
                  <c:v>-30.808628221029831</c:v>
                </c:pt>
                <c:pt idx="281">
                  <c:v>-30.808628221029831</c:v>
                </c:pt>
                <c:pt idx="282">
                  <c:v>-30.808628221029831</c:v>
                </c:pt>
                <c:pt idx="283">
                  <c:v>-30.808628221029831</c:v>
                </c:pt>
                <c:pt idx="284">
                  <c:v>-30.808628221029831</c:v>
                </c:pt>
                <c:pt idx="285">
                  <c:v>-30.808628221029831</c:v>
                </c:pt>
                <c:pt idx="286">
                  <c:v>-30.808628221029831</c:v>
                </c:pt>
                <c:pt idx="287">
                  <c:v>-30.808628221029831</c:v>
                </c:pt>
                <c:pt idx="288">
                  <c:v>-30.808628221029831</c:v>
                </c:pt>
                <c:pt idx="289">
                  <c:v>-30.808628221029831</c:v>
                </c:pt>
                <c:pt idx="290">
                  <c:v>-30.808628221029831</c:v>
                </c:pt>
                <c:pt idx="291">
                  <c:v>-30.808628221029831</c:v>
                </c:pt>
                <c:pt idx="292">
                  <c:v>-30.808628221029831</c:v>
                </c:pt>
                <c:pt idx="293">
                  <c:v>-30.808628221029831</c:v>
                </c:pt>
                <c:pt idx="294">
                  <c:v>-30.808628221029831</c:v>
                </c:pt>
                <c:pt idx="295">
                  <c:v>-30.808628221029831</c:v>
                </c:pt>
                <c:pt idx="296">
                  <c:v>-30.808628221029831</c:v>
                </c:pt>
                <c:pt idx="297">
                  <c:v>-30.808628221029831</c:v>
                </c:pt>
                <c:pt idx="298">
                  <c:v>-30.808628221029831</c:v>
                </c:pt>
                <c:pt idx="299">
                  <c:v>-30.808628221029831</c:v>
                </c:pt>
                <c:pt idx="300">
                  <c:v>-30.808628221029831</c:v>
                </c:pt>
                <c:pt idx="301">
                  <c:v>-30.808628221029831</c:v>
                </c:pt>
                <c:pt idx="302">
                  <c:v>-30.808628221029831</c:v>
                </c:pt>
                <c:pt idx="303">
                  <c:v>-30.808628221029831</c:v>
                </c:pt>
                <c:pt idx="304">
                  <c:v>-30.808628221029831</c:v>
                </c:pt>
                <c:pt idx="305">
                  <c:v>-30.808628221029831</c:v>
                </c:pt>
                <c:pt idx="306">
                  <c:v>-30.808628221029831</c:v>
                </c:pt>
                <c:pt idx="307">
                  <c:v>-30.808628221029831</c:v>
                </c:pt>
                <c:pt idx="308">
                  <c:v>-30.808628221029831</c:v>
                </c:pt>
                <c:pt idx="309">
                  <c:v>-30.808628221029831</c:v>
                </c:pt>
                <c:pt idx="310">
                  <c:v>-30.808628221029831</c:v>
                </c:pt>
                <c:pt idx="311">
                  <c:v>-30.808628221029831</c:v>
                </c:pt>
                <c:pt idx="312">
                  <c:v>-30.808628221029831</c:v>
                </c:pt>
                <c:pt idx="313">
                  <c:v>-30.808628221029831</c:v>
                </c:pt>
                <c:pt idx="314">
                  <c:v>-30.808628221029831</c:v>
                </c:pt>
                <c:pt idx="315">
                  <c:v>-30.808628221029831</c:v>
                </c:pt>
                <c:pt idx="316">
                  <c:v>-30.808628221029831</c:v>
                </c:pt>
                <c:pt idx="317">
                  <c:v>-30.808628221029831</c:v>
                </c:pt>
                <c:pt idx="318">
                  <c:v>-30.808628221029831</c:v>
                </c:pt>
                <c:pt idx="319">
                  <c:v>-30.808628221029831</c:v>
                </c:pt>
                <c:pt idx="320">
                  <c:v>-30.808628221029831</c:v>
                </c:pt>
                <c:pt idx="321">
                  <c:v>-30.808628221029831</c:v>
                </c:pt>
                <c:pt idx="322">
                  <c:v>-30.808628221029831</c:v>
                </c:pt>
                <c:pt idx="323">
                  <c:v>-30.808628221029831</c:v>
                </c:pt>
                <c:pt idx="324">
                  <c:v>-30.808628221029831</c:v>
                </c:pt>
                <c:pt idx="325">
                  <c:v>-30.808628221029831</c:v>
                </c:pt>
                <c:pt idx="326">
                  <c:v>-30.808628221029831</c:v>
                </c:pt>
                <c:pt idx="327">
                  <c:v>-30.808628221029831</c:v>
                </c:pt>
                <c:pt idx="328">
                  <c:v>-30.808628221029831</c:v>
                </c:pt>
                <c:pt idx="329">
                  <c:v>-30.808628221029831</c:v>
                </c:pt>
                <c:pt idx="330">
                  <c:v>-30.808628221029831</c:v>
                </c:pt>
                <c:pt idx="331">
                  <c:v>-30.808628221029831</c:v>
                </c:pt>
                <c:pt idx="332">
                  <c:v>-30.808628221029831</c:v>
                </c:pt>
                <c:pt idx="333">
                  <c:v>-30.808628221029831</c:v>
                </c:pt>
                <c:pt idx="334">
                  <c:v>-30.808628221029831</c:v>
                </c:pt>
                <c:pt idx="335">
                  <c:v>-30.808628221029831</c:v>
                </c:pt>
                <c:pt idx="336">
                  <c:v>-30.808628221029831</c:v>
                </c:pt>
                <c:pt idx="337">
                  <c:v>-30.808628221029831</c:v>
                </c:pt>
                <c:pt idx="338">
                  <c:v>-30.808628221029831</c:v>
                </c:pt>
                <c:pt idx="339">
                  <c:v>-30.808628221029831</c:v>
                </c:pt>
                <c:pt idx="340">
                  <c:v>-30.808628221029831</c:v>
                </c:pt>
                <c:pt idx="341">
                  <c:v>-30.808628221029831</c:v>
                </c:pt>
                <c:pt idx="342">
                  <c:v>-30.808628221029831</c:v>
                </c:pt>
                <c:pt idx="343">
                  <c:v>-30.808628221029831</c:v>
                </c:pt>
                <c:pt idx="344">
                  <c:v>-30.808628221029831</c:v>
                </c:pt>
                <c:pt idx="345">
                  <c:v>-30.808628221029831</c:v>
                </c:pt>
                <c:pt idx="346">
                  <c:v>-30.808628221029831</c:v>
                </c:pt>
                <c:pt idx="347">
                  <c:v>-30.808628221029831</c:v>
                </c:pt>
                <c:pt idx="348">
                  <c:v>-30.808628221029831</c:v>
                </c:pt>
                <c:pt idx="349">
                  <c:v>-30.808628221029831</c:v>
                </c:pt>
                <c:pt idx="350">
                  <c:v>-30.808628221029831</c:v>
                </c:pt>
                <c:pt idx="351">
                  <c:v>-30.808628221029831</c:v>
                </c:pt>
                <c:pt idx="352">
                  <c:v>-30.808628221029831</c:v>
                </c:pt>
                <c:pt idx="353">
                  <c:v>-30.808628221029831</c:v>
                </c:pt>
                <c:pt idx="354">
                  <c:v>-30.808628221029831</c:v>
                </c:pt>
                <c:pt idx="355">
                  <c:v>-30.808628221029831</c:v>
                </c:pt>
                <c:pt idx="356">
                  <c:v>-30.808628221029831</c:v>
                </c:pt>
                <c:pt idx="357">
                  <c:v>-30.808628221029831</c:v>
                </c:pt>
                <c:pt idx="358">
                  <c:v>-30.808628221029831</c:v>
                </c:pt>
                <c:pt idx="359">
                  <c:v>-30.808628221029831</c:v>
                </c:pt>
                <c:pt idx="360">
                  <c:v>-30.808628221029831</c:v>
                </c:pt>
                <c:pt idx="361">
                  <c:v>-30.808628221029831</c:v>
                </c:pt>
                <c:pt idx="362">
                  <c:v>-30.808628221029831</c:v>
                </c:pt>
                <c:pt idx="363">
                  <c:v>-30.808628221029831</c:v>
                </c:pt>
                <c:pt idx="364">
                  <c:v>-30.808628221029831</c:v>
                </c:pt>
                <c:pt idx="365">
                  <c:v>-30.808628221029831</c:v>
                </c:pt>
                <c:pt idx="366">
                  <c:v>-30.808628221029831</c:v>
                </c:pt>
                <c:pt idx="367">
                  <c:v>-30.808628221029831</c:v>
                </c:pt>
                <c:pt idx="368">
                  <c:v>-30.808628221029831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axId val="74235904"/>
        <c:axId val="74237440"/>
      </c:scatterChart>
      <c:valAx>
        <c:axId val="74235904"/>
        <c:scaling>
          <c:orientation val="minMax"/>
        </c:scaling>
        <c:axPos val="t"/>
        <c:numFmt formatCode="0.00" sourceLinked="0"/>
        <c:tickLblPos val="low"/>
        <c:crossAx val="74237440"/>
        <c:crosses val="autoZero"/>
        <c:crossBetween val="midCat"/>
      </c:valAx>
      <c:valAx>
        <c:axId val="74237440"/>
        <c:scaling>
          <c:orientation val="maxMin"/>
          <c:max val="370"/>
          <c:min val="0"/>
        </c:scaling>
        <c:axPos val="l"/>
        <c:majorGridlines/>
        <c:numFmt formatCode="General" sourceLinked="1"/>
        <c:tickLblPos val="nextTo"/>
        <c:crossAx val="7423590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</a:t>
            </a:r>
            <a:r>
              <a:rPr lang="en-US"/>
              <a:t>JGC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2715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7.7408843448156753E-2"/>
          <c:w val="0.8824800718318907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'CO2-JGC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'CO2-JGC Vert'!$H$2:$H$419</c:f>
              <c:numCache>
                <c:formatCode>0.00000</c:formatCode>
                <c:ptCount val="418"/>
                <c:pt idx="0">
                  <c:v>-23.219332659999999</c:v>
                </c:pt>
                <c:pt idx="1">
                  <c:v>-23.170450371999998</c:v>
                </c:pt>
                <c:pt idx="2">
                  <c:v>-23.231977768</c:v>
                </c:pt>
                <c:pt idx="3">
                  <c:v>-23.456031695999997</c:v>
                </c:pt>
                <c:pt idx="4">
                  <c:v>-23.225276164</c:v>
                </c:pt>
                <c:pt idx="5">
                  <c:v>-23.716914769999999</c:v>
                </c:pt>
                <c:pt idx="6">
                  <c:v>-23.788220599999999</c:v>
                </c:pt>
                <c:pt idx="7">
                  <c:v>-23.705743219999999</c:v>
                </c:pt>
                <c:pt idx="8">
                  <c:v>-23.520558349999998</c:v>
                </c:pt>
                <c:pt idx="9">
                  <c:v>-23.78227592</c:v>
                </c:pt>
                <c:pt idx="10">
                  <c:v>-23.58714281</c:v>
                </c:pt>
                <c:pt idx="11">
                  <c:v>-23.881897384000002</c:v>
                </c:pt>
                <c:pt idx="12">
                  <c:v>-23.959422670000002</c:v>
                </c:pt>
                <c:pt idx="13">
                  <c:v>-23.931735792000001</c:v>
                </c:pt>
                <c:pt idx="14">
                  <c:v>-23.877700252</c:v>
                </c:pt>
                <c:pt idx="15">
                  <c:v>-23.549756228</c:v>
                </c:pt>
                <c:pt idx="16">
                  <c:v>-23.97863418</c:v>
                </c:pt>
                <c:pt idx="17">
                  <c:v>-23.441846250000005</c:v>
                </c:pt>
                <c:pt idx="18">
                  <c:v>-23.429680650000002</c:v>
                </c:pt>
                <c:pt idx="19">
                  <c:v>-23.62391925</c:v>
                </c:pt>
                <c:pt idx="20">
                  <c:v>-23.283261899999999</c:v>
                </c:pt>
                <c:pt idx="21">
                  <c:v>-23.284515450000001</c:v>
                </c:pt>
                <c:pt idx="22">
                  <c:v>-23.925002952</c:v>
                </c:pt>
                <c:pt idx="23">
                  <c:v>-23.651288632</c:v>
                </c:pt>
                <c:pt idx="24">
                  <c:v>-23.778743236</c:v>
                </c:pt>
                <c:pt idx="25">
                  <c:v>-23.769646620000003</c:v>
                </c:pt>
                <c:pt idx="26">
                  <c:v>-23.774072552</c:v>
                </c:pt>
                <c:pt idx="27">
                  <c:v>-23.749374752000001</c:v>
                </c:pt>
                <c:pt idx="28">
                  <c:v>-23.543485216000001</c:v>
                </c:pt>
                <c:pt idx="29">
                  <c:v>-23.707852576000001</c:v>
                </c:pt>
                <c:pt idx="30">
                  <c:v>-23.317705760000003</c:v>
                </c:pt>
                <c:pt idx="31">
                  <c:v>-23.874308640000002</c:v>
                </c:pt>
                <c:pt idx="32">
                  <c:v>-23.634616360999999</c:v>
                </c:pt>
                <c:pt idx="33">
                  <c:v>-23.540993229999998</c:v>
                </c:pt>
                <c:pt idx="34">
                  <c:v>-23.886589596</c:v>
                </c:pt>
                <c:pt idx="35">
                  <c:v>-23.586568343000003</c:v>
                </c:pt>
                <c:pt idx="36">
                  <c:v>-23.565038285</c:v>
                </c:pt>
                <c:pt idx="37">
                  <c:v>-23.467190231999997</c:v>
                </c:pt>
                <c:pt idx="38">
                  <c:v>-23.854042139999997</c:v>
                </c:pt>
                <c:pt idx="39">
                  <c:v>-23.509517539999997</c:v>
                </c:pt>
                <c:pt idx="40">
                  <c:v>-23.627173451999997</c:v>
                </c:pt>
                <c:pt idx="41">
                  <c:v>-23.756174827999999</c:v>
                </c:pt>
                <c:pt idx="42">
                  <c:v>-23.638367901000002</c:v>
                </c:pt>
                <c:pt idx="43">
                  <c:v>-23.710270478999998</c:v>
                </c:pt>
                <c:pt idx="44">
                  <c:v>-23.608646253</c:v>
                </c:pt>
                <c:pt idx="45">
                  <c:v>-23.859658707000001</c:v>
                </c:pt>
                <c:pt idx="46">
                  <c:v>-23.736348762000002</c:v>
                </c:pt>
                <c:pt idx="47">
                  <c:v>-23.707180618000002</c:v>
                </c:pt>
                <c:pt idx="48">
                  <c:v>-23.596293862</c:v>
                </c:pt>
                <c:pt idx="49">
                  <c:v>-23.329279702000001</c:v>
                </c:pt>
                <c:pt idx="50">
                  <c:v>-23.536195168000003</c:v>
                </c:pt>
                <c:pt idx="51">
                  <c:v>-23.532247378000005</c:v>
                </c:pt>
                <c:pt idx="52">
                  <c:v>-23.609615473999995</c:v>
                </c:pt>
                <c:pt idx="53">
                  <c:v>-23.828294249999995</c:v>
                </c:pt>
                <c:pt idx="54">
                  <c:v>-23.738590614999996</c:v>
                </c:pt>
                <c:pt idx="55">
                  <c:v>-23.714758140999997</c:v>
                </c:pt>
                <c:pt idx="56">
                  <c:v>-23.566514842999997</c:v>
                </c:pt>
                <c:pt idx="57">
                  <c:v>-23.948772350000002</c:v>
                </c:pt>
                <c:pt idx="58">
                  <c:v>-23.850179069999999</c:v>
                </c:pt>
                <c:pt idx="59">
                  <c:v>-23.626945559999999</c:v>
                </c:pt>
                <c:pt idx="60">
                  <c:v>-23.758285024999999</c:v>
                </c:pt>
                <c:pt idx="61">
                  <c:v>-23.744096025000001</c:v>
                </c:pt>
                <c:pt idx="62">
                  <c:v>-23.697252055000003</c:v>
                </c:pt>
                <c:pt idx="63">
                  <c:v>-23.727636785000001</c:v>
                </c:pt>
                <c:pt idx="64">
                  <c:v>-23.507514720000003</c:v>
                </c:pt>
                <c:pt idx="65">
                  <c:v>-23.694454795000002</c:v>
                </c:pt>
                <c:pt idx="66">
                  <c:v>-23.615331124999997</c:v>
                </c:pt>
                <c:pt idx="67">
                  <c:v>-23.493737660000001</c:v>
                </c:pt>
                <c:pt idx="68">
                  <c:v>-23.377792889999998</c:v>
                </c:pt>
                <c:pt idx="69">
                  <c:v>-23.475326349999996</c:v>
                </c:pt>
                <c:pt idx="70">
                  <c:v>-23.579478585</c:v>
                </c:pt>
                <c:pt idx="71">
                  <c:v>-23.579559424999999</c:v>
                </c:pt>
                <c:pt idx="72">
                  <c:v>-23.739481155</c:v>
                </c:pt>
                <c:pt idx="73">
                  <c:v>-23.699081364999998</c:v>
                </c:pt>
                <c:pt idx="74">
                  <c:v>-23.562845754999998</c:v>
                </c:pt>
                <c:pt idx="75">
                  <c:v>-23.578292586</c:v>
                </c:pt>
                <c:pt idx="76">
                  <c:v>-23.530630281000001</c:v>
                </c:pt>
                <c:pt idx="77">
                  <c:v>-23.659538170000005</c:v>
                </c:pt>
                <c:pt idx="78">
                  <c:v>-23.659722076000001</c:v>
                </c:pt>
                <c:pt idx="79">
                  <c:v>-23.505394291000002</c:v>
                </c:pt>
                <c:pt idx="80">
                  <c:v>-23.917670675000004</c:v>
                </c:pt>
                <c:pt idx="81">
                  <c:v>-23.676702730000002</c:v>
                </c:pt>
                <c:pt idx="82">
                  <c:v>-23.754127156000003</c:v>
                </c:pt>
                <c:pt idx="83">
                  <c:v>-23.732661239000002</c:v>
                </c:pt>
                <c:pt idx="84">
                  <c:v>-23.725198685999999</c:v>
                </c:pt>
                <c:pt idx="85">
                  <c:v>-23.648618207999995</c:v>
                </c:pt>
                <c:pt idx="86">
                  <c:v>-23.501150211999995</c:v>
                </c:pt>
                <c:pt idx="87">
                  <c:v>-23.845869105999999</c:v>
                </c:pt>
                <c:pt idx="88">
                  <c:v>-23.856370583999997</c:v>
                </c:pt>
                <c:pt idx="89">
                  <c:v>-23.594596083999999</c:v>
                </c:pt>
                <c:pt idx="90">
                  <c:v>-23.503864533999998</c:v>
                </c:pt>
                <c:pt idx="91">
                  <c:v>-23.523556075999995</c:v>
                </c:pt>
                <c:pt idx="92">
                  <c:v>-23.611695295999997</c:v>
                </c:pt>
                <c:pt idx="93">
                  <c:v>-23.547013428</c:v>
                </c:pt>
                <c:pt idx="94">
                  <c:v>-23.698536343000001</c:v>
                </c:pt>
                <c:pt idx="95">
                  <c:v>-23.572530928000003</c:v>
                </c:pt>
                <c:pt idx="96">
                  <c:v>-23.572439065000001</c:v>
                </c:pt>
                <c:pt idx="97">
                  <c:v>-23.634814041999999</c:v>
                </c:pt>
                <c:pt idx="98">
                  <c:v>-23.725850274999999</c:v>
                </c:pt>
                <c:pt idx="99">
                  <c:v>-23.710325427999997</c:v>
                </c:pt>
                <c:pt idx="100">
                  <c:v>-23.660862305999999</c:v>
                </c:pt>
                <c:pt idx="101">
                  <c:v>-23.727195636000001</c:v>
                </c:pt>
                <c:pt idx="102">
                  <c:v>-23.689273752000002</c:v>
                </c:pt>
                <c:pt idx="103">
                  <c:v>-23.574329075999998</c:v>
                </c:pt>
                <c:pt idx="104">
                  <c:v>-23.706308616000001</c:v>
                </c:pt>
                <c:pt idx="105">
                  <c:v>-23.623970052000001</c:v>
                </c:pt>
                <c:pt idx="106">
                  <c:v>-23.658903720000001</c:v>
                </c:pt>
                <c:pt idx="107">
                  <c:v>-23.765981460000003</c:v>
                </c:pt>
                <c:pt idx="108">
                  <c:v>-23.627039580000002</c:v>
                </c:pt>
                <c:pt idx="109">
                  <c:v>-23.583781596000001</c:v>
                </c:pt>
                <c:pt idx="110">
                  <c:v>-23.767872912000005</c:v>
                </c:pt>
                <c:pt idx="111">
                  <c:v>-23.588887990000003</c:v>
                </c:pt>
                <c:pt idx="112">
                  <c:v>-23.873148644000004</c:v>
                </c:pt>
                <c:pt idx="113">
                  <c:v>-23.840601335000002</c:v>
                </c:pt>
                <c:pt idx="114">
                  <c:v>-23.658461781000007</c:v>
                </c:pt>
                <c:pt idx="115">
                  <c:v>-23.449659520000004</c:v>
                </c:pt>
                <c:pt idx="116">
                  <c:v>-23.894250301000007</c:v>
                </c:pt>
                <c:pt idx="117">
                  <c:v>-23.577523226000004</c:v>
                </c:pt>
                <c:pt idx="118">
                  <c:v>-23.530365522000004</c:v>
                </c:pt>
                <c:pt idx="119">
                  <c:v>-23.760571479999999</c:v>
                </c:pt>
                <c:pt idx="120">
                  <c:v>-23.432046925999998</c:v>
                </c:pt>
                <c:pt idx="121">
                  <c:v>-23.566721523999998</c:v>
                </c:pt>
                <c:pt idx="122">
                  <c:v>-23.551775965999997</c:v>
                </c:pt>
                <c:pt idx="123">
                  <c:v>-23.525135225999996</c:v>
                </c:pt>
                <c:pt idx="124">
                  <c:v>-23.547178123999998</c:v>
                </c:pt>
                <c:pt idx="125">
                  <c:v>-23.505149527999997</c:v>
                </c:pt>
                <c:pt idx="126">
                  <c:v>-23.619910429999997</c:v>
                </c:pt>
                <c:pt idx="127">
                  <c:v>-23.742344687999999</c:v>
                </c:pt>
                <c:pt idx="128">
                  <c:v>-23.495553495999999</c:v>
                </c:pt>
                <c:pt idx="129">
                  <c:v>-23.537776359999999</c:v>
                </c:pt>
                <c:pt idx="130">
                  <c:v>-23.456131232000001</c:v>
                </c:pt>
                <c:pt idx="131">
                  <c:v>-23.797519279999999</c:v>
                </c:pt>
                <c:pt idx="132">
                  <c:v>-23.738105823999998</c:v>
                </c:pt>
                <c:pt idx="133">
                  <c:v>-23.544171911999999</c:v>
                </c:pt>
                <c:pt idx="134">
                  <c:v>-23.625806855999997</c:v>
                </c:pt>
                <c:pt idx="135">
                  <c:v>-23.575599736000001</c:v>
                </c:pt>
                <c:pt idx="136">
                  <c:v>-23.566566527999999</c:v>
                </c:pt>
                <c:pt idx="137">
                  <c:v>-23.598007852000002</c:v>
                </c:pt>
                <c:pt idx="138">
                  <c:v>-23.483791792000002</c:v>
                </c:pt>
                <c:pt idx="139">
                  <c:v>-23.476228698</c:v>
                </c:pt>
                <c:pt idx="140">
                  <c:v>-23.426006470000001</c:v>
                </c:pt>
                <c:pt idx="141">
                  <c:v>-23.753189815999999</c:v>
                </c:pt>
                <c:pt idx="142">
                  <c:v>-23.550853961999998</c:v>
                </c:pt>
                <c:pt idx="143">
                  <c:v>-23.703111256</c:v>
                </c:pt>
                <c:pt idx="144">
                  <c:v>-23.509436529999999</c:v>
                </c:pt>
                <c:pt idx="145">
                  <c:v>-23.699180909999999</c:v>
                </c:pt>
                <c:pt idx="146">
                  <c:v>-23.716852074000002</c:v>
                </c:pt>
                <c:pt idx="147">
                  <c:v>-23.62508927</c:v>
                </c:pt>
                <c:pt idx="148">
                  <c:v>-23.695267892000004</c:v>
                </c:pt>
                <c:pt idx="149">
                  <c:v>-23.691835164000004</c:v>
                </c:pt>
                <c:pt idx="150">
                  <c:v>-23.663540548000004</c:v>
                </c:pt>
                <c:pt idx="151">
                  <c:v>-23.574533364000004</c:v>
                </c:pt>
                <c:pt idx="152">
                  <c:v>-23.512063808000001</c:v>
                </c:pt>
                <c:pt idx="153">
                  <c:v>-23.676073052000003</c:v>
                </c:pt>
                <c:pt idx="154">
                  <c:v>-23.507585012</c:v>
                </c:pt>
                <c:pt idx="155">
                  <c:v>-23.627182068</c:v>
                </c:pt>
                <c:pt idx="156">
                  <c:v>-23.650418996000003</c:v>
                </c:pt>
                <c:pt idx="157">
                  <c:v>-23.624740097999997</c:v>
                </c:pt>
                <c:pt idx="158">
                  <c:v>-23.630932207999997</c:v>
                </c:pt>
                <c:pt idx="159">
                  <c:v>-23.690569332999996</c:v>
                </c:pt>
                <c:pt idx="160">
                  <c:v>-23.488747150999998</c:v>
                </c:pt>
                <c:pt idx="161">
                  <c:v>-23.641793777999997</c:v>
                </c:pt>
                <c:pt idx="162">
                  <c:v>-23.583547339999999</c:v>
                </c:pt>
                <c:pt idx="163">
                  <c:v>-23.62486191</c:v>
                </c:pt>
                <c:pt idx="164">
                  <c:v>-23.415213306999998</c:v>
                </c:pt>
                <c:pt idx="165">
                  <c:v>-23.706549877</c:v>
                </c:pt>
                <c:pt idx="166">
                  <c:v>-23.686093411000002</c:v>
                </c:pt>
                <c:pt idx="167">
                  <c:v>-23.675520520000003</c:v>
                </c:pt>
                <c:pt idx="168">
                  <c:v>-23.764442284000001</c:v>
                </c:pt>
                <c:pt idx="169">
                  <c:v>-23.762607487</c:v>
                </c:pt>
                <c:pt idx="170">
                  <c:v>-23.672367912999999</c:v>
                </c:pt>
                <c:pt idx="171">
                  <c:v>-23.821614963999998</c:v>
                </c:pt>
                <c:pt idx="172">
                  <c:v>-23.692023556000002</c:v>
                </c:pt>
                <c:pt idx="173">
                  <c:v>-23.651749255000002</c:v>
                </c:pt>
                <c:pt idx="174">
                  <c:v>-23.792240024999998</c:v>
                </c:pt>
                <c:pt idx="175">
                  <c:v>-23.694730275000001</c:v>
                </c:pt>
                <c:pt idx="176">
                  <c:v>-23.642851799999999</c:v>
                </c:pt>
                <c:pt idx="177">
                  <c:v>-23.544787200000002</c:v>
                </c:pt>
                <c:pt idx="178">
                  <c:v>-23.595771750000001</c:v>
                </c:pt>
                <c:pt idx="179">
                  <c:v>-23.711889525</c:v>
                </c:pt>
                <c:pt idx="180">
                  <c:v>-23.525572950000001</c:v>
                </c:pt>
                <c:pt idx="181">
                  <c:v>-23.624243775</c:v>
                </c:pt>
                <c:pt idx="182">
                  <c:v>-23.759298375</c:v>
                </c:pt>
                <c:pt idx="183">
                  <c:v>-23.798178726000003</c:v>
                </c:pt>
                <c:pt idx="184">
                  <c:v>-23.877825111</c:v>
                </c:pt>
                <c:pt idx="185">
                  <c:v>-23.777552484000001</c:v>
                </c:pt>
                <c:pt idx="186">
                  <c:v>-23.758451493000003</c:v>
                </c:pt>
                <c:pt idx="187">
                  <c:v>-23.634673839000001</c:v>
                </c:pt>
                <c:pt idx="188">
                  <c:v>-23.910208917000002</c:v>
                </c:pt>
                <c:pt idx="189">
                  <c:v>-23.828229201000003</c:v>
                </c:pt>
                <c:pt idx="190">
                  <c:v>-23.814047397</c:v>
                </c:pt>
                <c:pt idx="191">
                  <c:v>-23.682421266000002</c:v>
                </c:pt>
                <c:pt idx="192">
                  <c:v>-23.738872657999998</c:v>
                </c:pt>
                <c:pt idx="193">
                  <c:v>-23.623575475999999</c:v>
                </c:pt>
                <c:pt idx="194">
                  <c:v>-23.729646433999999</c:v>
                </c:pt>
                <c:pt idx="195">
                  <c:v>-23.557287505999998</c:v>
                </c:pt>
                <c:pt idx="196">
                  <c:v>-23.680963814000002</c:v>
                </c:pt>
                <c:pt idx="197">
                  <c:v>-23.645528582000001</c:v>
                </c:pt>
                <c:pt idx="198">
                  <c:v>-23.679065498</c:v>
                </c:pt>
                <c:pt idx="199">
                  <c:v>-23.720440622000002</c:v>
                </c:pt>
                <c:pt idx="200">
                  <c:v>-23.518035230000002</c:v>
                </c:pt>
                <c:pt idx="201">
                  <c:v>-23.491240432000001</c:v>
                </c:pt>
                <c:pt idx="202">
                  <c:v>-23.501687232000005</c:v>
                </c:pt>
                <c:pt idx="203">
                  <c:v>-23.717778016000004</c:v>
                </c:pt>
                <c:pt idx="204">
                  <c:v>-23.643743328000003</c:v>
                </c:pt>
                <c:pt idx="205">
                  <c:v>-23.782334144000004</c:v>
                </c:pt>
                <c:pt idx="206">
                  <c:v>-23.417042672000004</c:v>
                </c:pt>
                <c:pt idx="207">
                  <c:v>-23.614074416000005</c:v>
                </c:pt>
                <c:pt idx="208">
                  <c:v>-23.641083216000002</c:v>
                </c:pt>
                <c:pt idx="209">
                  <c:v>-23.410010192000001</c:v>
                </c:pt>
                <c:pt idx="210">
                  <c:v>-23.728463353000002</c:v>
                </c:pt>
                <c:pt idx="211">
                  <c:v>-23.675528659000001</c:v>
                </c:pt>
                <c:pt idx="212">
                  <c:v>-23.715960624000001</c:v>
                </c:pt>
                <c:pt idx="213">
                  <c:v>-23.564854460999999</c:v>
                </c:pt>
                <c:pt idx="214">
                  <c:v>-23.491156854</c:v>
                </c:pt>
                <c:pt idx="215">
                  <c:v>-23.478071414000002</c:v>
                </c:pt>
                <c:pt idx="216">
                  <c:v>-23.544173332000003</c:v>
                </c:pt>
                <c:pt idx="217">
                  <c:v>-23.579105323</c:v>
                </c:pt>
                <c:pt idx="218">
                  <c:v>-23.658497140999998</c:v>
                </c:pt>
                <c:pt idx="219">
                  <c:v>-23.615227944000001</c:v>
                </c:pt>
                <c:pt idx="220">
                  <c:v>-23.611640658000002</c:v>
                </c:pt>
                <c:pt idx="221">
                  <c:v>-23.540732316</c:v>
                </c:pt>
                <c:pt idx="222">
                  <c:v>-23.319571482000001</c:v>
                </c:pt>
                <c:pt idx="223">
                  <c:v>-23.532048396000004</c:v>
                </c:pt>
                <c:pt idx="224">
                  <c:v>-23.431180530000002</c:v>
                </c:pt>
                <c:pt idx="225">
                  <c:v>-23.514690894000001</c:v>
                </c:pt>
                <c:pt idx="226">
                  <c:v>-23.491730196000002</c:v>
                </c:pt>
                <c:pt idx="227">
                  <c:v>-23.409963859999998</c:v>
                </c:pt>
                <c:pt idx="228">
                  <c:v>-23.362525699999996</c:v>
                </c:pt>
                <c:pt idx="229">
                  <c:v>-23.706164855999997</c:v>
                </c:pt>
                <c:pt idx="230">
                  <c:v>-23.759958907999998</c:v>
                </c:pt>
                <c:pt idx="231">
                  <c:v>-23.634658503999997</c:v>
                </c:pt>
                <c:pt idx="232">
                  <c:v>-23.630520499999996</c:v>
                </c:pt>
                <c:pt idx="233">
                  <c:v>-23.512951899999997</c:v>
                </c:pt>
                <c:pt idx="234">
                  <c:v>-23.535623644000001</c:v>
                </c:pt>
                <c:pt idx="235">
                  <c:v>-23.593073103999998</c:v>
                </c:pt>
                <c:pt idx="236">
                  <c:v>-23.716212480000003</c:v>
                </c:pt>
                <c:pt idx="237">
                  <c:v>-23.660060544000004</c:v>
                </c:pt>
                <c:pt idx="238">
                  <c:v>-23.819304320000004</c:v>
                </c:pt>
                <c:pt idx="239">
                  <c:v>-23.822307584000004</c:v>
                </c:pt>
                <c:pt idx="240">
                  <c:v>-23.828698368000005</c:v>
                </c:pt>
                <c:pt idx="241">
                  <c:v>-23.573906304000005</c:v>
                </c:pt>
                <c:pt idx="242">
                  <c:v>-23.655348352000004</c:v>
                </c:pt>
                <c:pt idx="243">
                  <c:v>-23.626488704000003</c:v>
                </c:pt>
                <c:pt idx="244">
                  <c:v>-23.690497664000002</c:v>
                </c:pt>
                <c:pt idx="245">
                  <c:v>-23.681295744000003</c:v>
                </c:pt>
                <c:pt idx="246">
                  <c:v>-23.737791488000006</c:v>
                </c:pt>
                <c:pt idx="247">
                  <c:v>-23.777845120000006</c:v>
                </c:pt>
                <c:pt idx="248">
                  <c:v>-23.688171904000004</c:v>
                </c:pt>
                <c:pt idx="249">
                  <c:v>-23.698577152000002</c:v>
                </c:pt>
                <c:pt idx="250">
                  <c:v>-23.734009600000004</c:v>
                </c:pt>
                <c:pt idx="251">
                  <c:v>-23.596870656000004</c:v>
                </c:pt>
                <c:pt idx="252">
                  <c:v>-23.662244736000005</c:v>
                </c:pt>
                <c:pt idx="253">
                  <c:v>-23.617266560000004</c:v>
                </c:pt>
                <c:pt idx="254">
                  <c:v>-23.711537184000001</c:v>
                </c:pt>
                <c:pt idx="255">
                  <c:v>-23.396441312000004</c:v>
                </c:pt>
                <c:pt idx="256">
                  <c:v>-23.797985728</c:v>
                </c:pt>
                <c:pt idx="257">
                  <c:v>-23.595725487999999</c:v>
                </c:pt>
                <c:pt idx="258">
                  <c:v>-23.537060336000003</c:v>
                </c:pt>
                <c:pt idx="259">
                  <c:v>-23.812621440000001</c:v>
                </c:pt>
                <c:pt idx="260">
                  <c:v>-23.866404624000001</c:v>
                </c:pt>
                <c:pt idx="261">
                  <c:v>-23.702496880000002</c:v>
                </c:pt>
                <c:pt idx="262">
                  <c:v>-23.902647376000001</c:v>
                </c:pt>
                <c:pt idx="263">
                  <c:v>-23.747323249999997</c:v>
                </c:pt>
                <c:pt idx="264">
                  <c:v>-23.762461065</c:v>
                </c:pt>
                <c:pt idx="265">
                  <c:v>-23.865281684999999</c:v>
                </c:pt>
                <c:pt idx="266">
                  <c:v>-23.677088609999998</c:v>
                </c:pt>
                <c:pt idx="267">
                  <c:v>-23.643156599999998</c:v>
                </c:pt>
                <c:pt idx="268">
                  <c:v>-23.759337070000001</c:v>
                </c:pt>
                <c:pt idx="269">
                  <c:v>-23.78065256</c:v>
                </c:pt>
                <c:pt idx="270">
                  <c:v>-24.072580349999999</c:v>
                </c:pt>
                <c:pt idx="271">
                  <c:v>-23.881896115</c:v>
                </c:pt>
                <c:pt idx="272">
                  <c:v>-23.725976330999998</c:v>
                </c:pt>
                <c:pt idx="273">
                  <c:v>-23.862141147999999</c:v>
                </c:pt>
                <c:pt idx="274">
                  <c:v>-23.720765246999999</c:v>
                </c:pt>
                <c:pt idx="275">
                  <c:v>-24.133430584999999</c:v>
                </c:pt>
                <c:pt idx="276">
                  <c:v>-23.878905487999997</c:v>
                </c:pt>
                <c:pt idx="277">
                  <c:v>-23.636489092000001</c:v>
                </c:pt>
                <c:pt idx="278">
                  <c:v>-23.920462872999998</c:v>
                </c:pt>
                <c:pt idx="279">
                  <c:v>-23.911646445999999</c:v>
                </c:pt>
                <c:pt idx="280">
                  <c:v>-23.897921720000003</c:v>
                </c:pt>
                <c:pt idx="281">
                  <c:v>-24.102575832000003</c:v>
                </c:pt>
                <c:pt idx="282">
                  <c:v>-23.7710325</c:v>
                </c:pt>
                <c:pt idx="283">
                  <c:v>-23.804505968000004</c:v>
                </c:pt>
                <c:pt idx="284">
                  <c:v>-23.758950240000004</c:v>
                </c:pt>
                <c:pt idx="285">
                  <c:v>-23.606305924000004</c:v>
                </c:pt>
                <c:pt idx="286">
                  <c:v>-23.756992608000001</c:v>
                </c:pt>
                <c:pt idx="287">
                  <c:v>-23.605520832</c:v>
                </c:pt>
                <c:pt idx="288">
                  <c:v>-23.792648020000001</c:v>
                </c:pt>
                <c:pt idx="289">
                  <c:v>-23.911061301</c:v>
                </c:pt>
                <c:pt idx="290">
                  <c:v>-23.919442196000002</c:v>
                </c:pt>
                <c:pt idx="291">
                  <c:v>-23.895323285</c:v>
                </c:pt>
                <c:pt idx="292">
                  <c:v>-24.031615708</c:v>
                </c:pt>
                <c:pt idx="293">
                  <c:v>-23.944815732000002</c:v>
                </c:pt>
                <c:pt idx="294">
                  <c:v>-23.717989569</c:v>
                </c:pt>
                <c:pt idx="295">
                  <c:v>-23.804548656999998</c:v>
                </c:pt>
                <c:pt idx="296">
                  <c:v>-23.799289268999999</c:v>
                </c:pt>
                <c:pt idx="297">
                  <c:v>-23.674679914000002</c:v>
                </c:pt>
                <c:pt idx="298">
                  <c:v>-23.869061695999999</c:v>
                </c:pt>
                <c:pt idx="299">
                  <c:v>-23.789744219999999</c:v>
                </c:pt>
                <c:pt idx="300">
                  <c:v>-23.917105019999997</c:v>
                </c:pt>
                <c:pt idx="301">
                  <c:v>-23.719301567999999</c:v>
                </c:pt>
                <c:pt idx="302">
                  <c:v>-23.961418491999996</c:v>
                </c:pt>
                <c:pt idx="303">
                  <c:v>-23.935703739999997</c:v>
                </c:pt>
                <c:pt idx="304">
                  <c:v>-23.624539067999997</c:v>
                </c:pt>
                <c:pt idx="305">
                  <c:v>-23.919955475999995</c:v>
                </c:pt>
                <c:pt idx="306">
                  <c:v>-23.744834992000001</c:v>
                </c:pt>
                <c:pt idx="307">
                  <c:v>-23.571432359999996</c:v>
                </c:pt>
                <c:pt idx="308">
                  <c:v>-23.810568400000001</c:v>
                </c:pt>
                <c:pt idx="309">
                  <c:v>-23.654678535999999</c:v>
                </c:pt>
                <c:pt idx="310">
                  <c:v>-23.982891615999996</c:v>
                </c:pt>
                <c:pt idx="311">
                  <c:v>-23.711716087999996</c:v>
                </c:pt>
                <c:pt idx="312">
                  <c:v>-23.723599751999998</c:v>
                </c:pt>
                <c:pt idx="313">
                  <c:v>-23.578897480000002</c:v>
                </c:pt>
                <c:pt idx="314">
                  <c:v>-23.804909031999998</c:v>
                </c:pt>
                <c:pt idx="315">
                  <c:v>-23.824823477999995</c:v>
                </c:pt>
                <c:pt idx="316">
                  <c:v>-23.739849133999996</c:v>
                </c:pt>
                <c:pt idx="317">
                  <c:v>-24.042283837999996</c:v>
                </c:pt>
                <c:pt idx="318">
                  <c:v>-23.615352072999997</c:v>
                </c:pt>
                <c:pt idx="319">
                  <c:v>-23.989395950999999</c:v>
                </c:pt>
                <c:pt idx="320">
                  <c:v>-23.798856861999997</c:v>
                </c:pt>
                <c:pt idx="321">
                  <c:v>-23.493184588999998</c:v>
                </c:pt>
                <c:pt idx="322">
                  <c:v>-23.887956746</c:v>
                </c:pt>
                <c:pt idx="323">
                  <c:v>-23.986194275000003</c:v>
                </c:pt>
                <c:pt idx="324">
                  <c:v>-23.849683705999997</c:v>
                </c:pt>
                <c:pt idx="325">
                  <c:v>-23.501440927000001</c:v>
                </c:pt>
                <c:pt idx="326">
                  <c:v>-23.629962984999999</c:v>
                </c:pt>
                <c:pt idx="327">
                  <c:v>-23.587810894</c:v>
                </c:pt>
                <c:pt idx="328">
                  <c:v>-23.803236999999999</c:v>
                </c:pt>
                <c:pt idx="329">
                  <c:v>-23.581946079999998</c:v>
                </c:pt>
                <c:pt idx="330">
                  <c:v>-23.635757259999998</c:v>
                </c:pt>
                <c:pt idx="331">
                  <c:v>-23.814372084999999</c:v>
                </c:pt>
                <c:pt idx="332">
                  <c:v>-23.542630769999995</c:v>
                </c:pt>
                <c:pt idx="333">
                  <c:v>-23.645864367999998</c:v>
                </c:pt>
                <c:pt idx="334">
                  <c:v>-23.730347706999996</c:v>
                </c:pt>
                <c:pt idx="335">
                  <c:v>-23.453370554999999</c:v>
                </c:pt>
                <c:pt idx="336">
                  <c:v>-23.968395360999995</c:v>
                </c:pt>
                <c:pt idx="337">
                  <c:v>-23.893629086000001</c:v>
                </c:pt>
                <c:pt idx="338">
                  <c:v>-24.000088095999999</c:v>
                </c:pt>
                <c:pt idx="339">
                  <c:v>-23.64208936</c:v>
                </c:pt>
                <c:pt idx="340">
                  <c:v>-23.773033516000002</c:v>
                </c:pt>
                <c:pt idx="341">
                  <c:v>-23.570275040000002</c:v>
                </c:pt>
                <c:pt idx="342">
                  <c:v>-23.710597780000004</c:v>
                </c:pt>
                <c:pt idx="343">
                  <c:v>-23.754825636</c:v>
                </c:pt>
                <c:pt idx="344">
                  <c:v>-23.887834708</c:v>
                </c:pt>
                <c:pt idx="345">
                  <c:v>-23.447711272999999</c:v>
                </c:pt>
                <c:pt idx="346">
                  <c:v>-23.625805482999997</c:v>
                </c:pt>
                <c:pt idx="347">
                  <c:v>-23.624564620999994</c:v>
                </c:pt>
                <c:pt idx="348">
                  <c:v>-23.481336598999999</c:v>
                </c:pt>
                <c:pt idx="349">
                  <c:v>-23.876378238999997</c:v>
                </c:pt>
                <c:pt idx="350">
                  <c:v>-23.839386311999998</c:v>
                </c:pt>
                <c:pt idx="351">
                  <c:v>-23.925829640999996</c:v>
                </c:pt>
                <c:pt idx="352">
                  <c:v>-23.511185390000001</c:v>
                </c:pt>
                <c:pt idx="353">
                  <c:v>-23.525692880000001</c:v>
                </c:pt>
                <c:pt idx="354">
                  <c:v>-23.728159821999995</c:v>
                </c:pt>
                <c:pt idx="355">
                  <c:v>-23.849570021999995</c:v>
                </c:pt>
                <c:pt idx="356">
                  <c:v>-23.892845555999997</c:v>
                </c:pt>
                <c:pt idx="357">
                  <c:v>-23.918063894999996</c:v>
                </c:pt>
                <c:pt idx="358">
                  <c:v>-23.861711041999996</c:v>
                </c:pt>
                <c:pt idx="359">
                  <c:v>-23.574693212</c:v>
                </c:pt>
                <c:pt idx="360">
                  <c:v>-23.630014676000002</c:v>
                </c:pt>
                <c:pt idx="361">
                  <c:v>-23.680061588000001</c:v>
                </c:pt>
                <c:pt idx="362">
                  <c:v>-23.73378842</c:v>
                </c:pt>
                <c:pt idx="363">
                  <c:v>-23.833095150000002</c:v>
                </c:pt>
                <c:pt idx="364">
                  <c:v>-23.702836204</c:v>
                </c:pt>
                <c:pt idx="365">
                  <c:v>-23.661508658000002</c:v>
                </c:pt>
                <c:pt idx="366">
                  <c:v>-23.563362850999997</c:v>
                </c:pt>
                <c:pt idx="367">
                  <c:v>-23.639622103999997</c:v>
                </c:pt>
                <c:pt idx="368">
                  <c:v>-23.735213683999998</c:v>
                </c:pt>
                <c:pt idx="369">
                  <c:v>-23.520927526999998</c:v>
                </c:pt>
                <c:pt idx="370">
                  <c:v>-24.018344329000001</c:v>
                </c:pt>
                <c:pt idx="371">
                  <c:v>-23.845093045999995</c:v>
                </c:pt>
                <c:pt idx="372">
                  <c:v>-23.736670996999997</c:v>
                </c:pt>
                <c:pt idx="373">
                  <c:v>-23.439912966000001</c:v>
                </c:pt>
                <c:pt idx="374">
                  <c:v>-23.460868919999999</c:v>
                </c:pt>
                <c:pt idx="375">
                  <c:v>-23.569447782000001</c:v>
                </c:pt>
                <c:pt idx="376">
                  <c:v>-23.707535633999999</c:v>
                </c:pt>
                <c:pt idx="377">
                  <c:v>-23.852226185999999</c:v>
                </c:pt>
                <c:pt idx="378">
                  <c:v>-23.592486126000001</c:v>
                </c:pt>
                <c:pt idx="379">
                  <c:v>-23.666446524000001</c:v>
                </c:pt>
                <c:pt idx="380">
                  <c:v>-23.561673150000001</c:v>
                </c:pt>
                <c:pt idx="381">
                  <c:v>-23.559337500000002</c:v>
                </c:pt>
                <c:pt idx="382">
                  <c:v>-23.599581765000003</c:v>
                </c:pt>
                <c:pt idx="383">
                  <c:v>-23.783590365000002</c:v>
                </c:pt>
                <c:pt idx="384">
                  <c:v>-23.657800380000005</c:v>
                </c:pt>
                <c:pt idx="385">
                  <c:v>-23.679897660000002</c:v>
                </c:pt>
                <c:pt idx="386">
                  <c:v>-23.579556105000002</c:v>
                </c:pt>
                <c:pt idx="387">
                  <c:v>-23.496009747000002</c:v>
                </c:pt>
                <c:pt idx="388">
                  <c:v>-23.482579652000002</c:v>
                </c:pt>
                <c:pt idx="389">
                  <c:v>-23.629820473000002</c:v>
                </c:pt>
                <c:pt idx="390">
                  <c:v>-23.774252719000003</c:v>
                </c:pt>
                <c:pt idx="391">
                  <c:v>-23.864494786999998</c:v>
                </c:pt>
                <c:pt idx="392">
                  <c:v>-23.553079991000001</c:v>
                </c:pt>
                <c:pt idx="393">
                  <c:v>-23.595126912000001</c:v>
                </c:pt>
                <c:pt idx="394">
                  <c:v>-23.391827467999999</c:v>
                </c:pt>
                <c:pt idx="395">
                  <c:v>-23.588841673999998</c:v>
                </c:pt>
                <c:pt idx="396">
                  <c:v>-23.542074442999997</c:v>
                </c:pt>
                <c:pt idx="397">
                  <c:v>-23.700121040999999</c:v>
                </c:pt>
                <c:pt idx="398">
                  <c:v>-23.869241680000002</c:v>
                </c:pt>
                <c:pt idx="399">
                  <c:v>-23.733160122000001</c:v>
                </c:pt>
                <c:pt idx="400">
                  <c:v>-23.621890924000002</c:v>
                </c:pt>
                <c:pt idx="401">
                  <c:v>-23.606688268999999</c:v>
                </c:pt>
                <c:pt idx="402">
                  <c:v>-23.628561787999999</c:v>
                </c:pt>
                <c:pt idx="403">
                  <c:v>-23.608474147999999</c:v>
                </c:pt>
                <c:pt idx="404">
                  <c:v>-23.585037507999999</c:v>
                </c:pt>
                <c:pt idx="405">
                  <c:v>-23.811312205999997</c:v>
                </c:pt>
                <c:pt idx="406">
                  <c:v>-23.736910976000001</c:v>
                </c:pt>
                <c:pt idx="407">
                  <c:v>-23.486532905999997</c:v>
                </c:pt>
                <c:pt idx="408">
                  <c:v>-23.620111651999999</c:v>
                </c:pt>
                <c:pt idx="409">
                  <c:v>-23.763731785999997</c:v>
                </c:pt>
                <c:pt idx="410">
                  <c:v>-23.672268278000001</c:v>
                </c:pt>
                <c:pt idx="411">
                  <c:v>-23.473633124000003</c:v>
                </c:pt>
                <c:pt idx="412">
                  <c:v>-23.667866623999998</c:v>
                </c:pt>
                <c:pt idx="413">
                  <c:v>-23.577000892000001</c:v>
                </c:pt>
                <c:pt idx="414">
                  <c:v>-23.682349080000002</c:v>
                </c:pt>
                <c:pt idx="415">
                  <c:v>-23.535564411999999</c:v>
                </c:pt>
                <c:pt idx="416">
                  <c:v>-23.663408140000001</c:v>
                </c:pt>
                <c:pt idx="417">
                  <c:v>-23.673350864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1"/>
          <c:order val="1"/>
          <c:tx>
            <c:strRef>
              <c:f>'CO2-JGC Vert'!$AP$1</c:f>
              <c:strCache>
                <c:ptCount val="1"/>
                <c:pt idx="0">
                  <c:v>Ave(reg)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Vert'!$AP$2:$AP$419</c:f>
              <c:numCache>
                <c:formatCode>0.00000</c:formatCode>
                <c:ptCount val="418"/>
                <c:pt idx="0">
                  <c:v>-23.672047081897137</c:v>
                </c:pt>
                <c:pt idx="1">
                  <c:v>-23.672047081897137</c:v>
                </c:pt>
                <c:pt idx="2">
                  <c:v>-23.672047081897137</c:v>
                </c:pt>
                <c:pt idx="3">
                  <c:v>-23.672047081897137</c:v>
                </c:pt>
                <c:pt idx="4">
                  <c:v>-23.672047081897137</c:v>
                </c:pt>
                <c:pt idx="5">
                  <c:v>-23.672047081897137</c:v>
                </c:pt>
                <c:pt idx="6">
                  <c:v>-23.672047081897137</c:v>
                </c:pt>
                <c:pt idx="7">
                  <c:v>-23.672047081897137</c:v>
                </c:pt>
                <c:pt idx="8">
                  <c:v>-23.672047081897137</c:v>
                </c:pt>
                <c:pt idx="9">
                  <c:v>-23.672047081897137</c:v>
                </c:pt>
                <c:pt idx="10">
                  <c:v>-23.672047081897137</c:v>
                </c:pt>
                <c:pt idx="11">
                  <c:v>-23.672047081897137</c:v>
                </c:pt>
                <c:pt idx="12">
                  <c:v>-23.672047081897137</c:v>
                </c:pt>
                <c:pt idx="13">
                  <c:v>-23.672047081897137</c:v>
                </c:pt>
                <c:pt idx="14">
                  <c:v>-23.672047081897137</c:v>
                </c:pt>
                <c:pt idx="15">
                  <c:v>-23.672047081897137</c:v>
                </c:pt>
                <c:pt idx="16">
                  <c:v>-23.672047081897137</c:v>
                </c:pt>
                <c:pt idx="17">
                  <c:v>-23.672047081897137</c:v>
                </c:pt>
                <c:pt idx="18">
                  <c:v>-23.672047081897137</c:v>
                </c:pt>
                <c:pt idx="19">
                  <c:v>-23.672047081897137</c:v>
                </c:pt>
                <c:pt idx="20">
                  <c:v>-23.672047081897137</c:v>
                </c:pt>
                <c:pt idx="21">
                  <c:v>-23.672047081897137</c:v>
                </c:pt>
                <c:pt idx="22">
                  <c:v>-23.672047081897137</c:v>
                </c:pt>
                <c:pt idx="23">
                  <c:v>-23.672047081897137</c:v>
                </c:pt>
                <c:pt idx="24">
                  <c:v>-23.672047081897137</c:v>
                </c:pt>
                <c:pt idx="25">
                  <c:v>-23.672047081897137</c:v>
                </c:pt>
                <c:pt idx="26">
                  <c:v>-23.672047081897137</c:v>
                </c:pt>
                <c:pt idx="27">
                  <c:v>-23.672047081897137</c:v>
                </c:pt>
                <c:pt idx="28">
                  <c:v>-23.672047081897137</c:v>
                </c:pt>
                <c:pt idx="29">
                  <c:v>-23.672047081897137</c:v>
                </c:pt>
                <c:pt idx="30">
                  <c:v>-23.672047081897137</c:v>
                </c:pt>
                <c:pt idx="31">
                  <c:v>-23.672047081897137</c:v>
                </c:pt>
                <c:pt idx="32">
                  <c:v>-23.672047081897137</c:v>
                </c:pt>
                <c:pt idx="33">
                  <c:v>-23.672047081897137</c:v>
                </c:pt>
                <c:pt idx="34">
                  <c:v>-23.672047081897137</c:v>
                </c:pt>
                <c:pt idx="35">
                  <c:v>-23.672047081897137</c:v>
                </c:pt>
                <c:pt idx="36">
                  <c:v>-23.672047081897137</c:v>
                </c:pt>
                <c:pt idx="37">
                  <c:v>-23.672047081897137</c:v>
                </c:pt>
                <c:pt idx="38">
                  <c:v>-23.672047081897137</c:v>
                </c:pt>
                <c:pt idx="39">
                  <c:v>-23.672047081897137</c:v>
                </c:pt>
                <c:pt idx="40">
                  <c:v>-23.672047081897137</c:v>
                </c:pt>
                <c:pt idx="41">
                  <c:v>-23.672047081897137</c:v>
                </c:pt>
                <c:pt idx="42">
                  <c:v>-23.672047081897137</c:v>
                </c:pt>
                <c:pt idx="43">
                  <c:v>-23.672047081897137</c:v>
                </c:pt>
                <c:pt idx="44">
                  <c:v>-23.672047081897137</c:v>
                </c:pt>
                <c:pt idx="45">
                  <c:v>-23.672047081897137</c:v>
                </c:pt>
                <c:pt idx="46">
                  <c:v>-23.672047081897137</c:v>
                </c:pt>
                <c:pt idx="47">
                  <c:v>-23.672047081897137</c:v>
                </c:pt>
                <c:pt idx="48">
                  <c:v>-23.672047081897137</c:v>
                </c:pt>
                <c:pt idx="49">
                  <c:v>-23.672047081897137</c:v>
                </c:pt>
                <c:pt idx="50">
                  <c:v>-23.672047081897137</c:v>
                </c:pt>
                <c:pt idx="51">
                  <c:v>-23.672047081897137</c:v>
                </c:pt>
                <c:pt idx="52">
                  <c:v>-23.672047081897137</c:v>
                </c:pt>
                <c:pt idx="53">
                  <c:v>-23.672047081897137</c:v>
                </c:pt>
                <c:pt idx="54">
                  <c:v>-23.672047081897137</c:v>
                </c:pt>
                <c:pt idx="55">
                  <c:v>-23.672047081897137</c:v>
                </c:pt>
                <c:pt idx="56">
                  <c:v>-23.672047081897137</c:v>
                </c:pt>
                <c:pt idx="57">
                  <c:v>-23.672047081897137</c:v>
                </c:pt>
                <c:pt idx="58">
                  <c:v>-23.672047081897137</c:v>
                </c:pt>
                <c:pt idx="59">
                  <c:v>-23.672047081897137</c:v>
                </c:pt>
                <c:pt idx="60">
                  <c:v>-23.672047081897137</c:v>
                </c:pt>
                <c:pt idx="61">
                  <c:v>-23.672047081897137</c:v>
                </c:pt>
                <c:pt idx="62">
                  <c:v>-23.672047081897137</c:v>
                </c:pt>
                <c:pt idx="63">
                  <c:v>-23.672047081897137</c:v>
                </c:pt>
                <c:pt idx="64">
                  <c:v>-23.672047081897137</c:v>
                </c:pt>
                <c:pt idx="65">
                  <c:v>-23.672047081897137</c:v>
                </c:pt>
                <c:pt idx="66">
                  <c:v>-23.672047081897137</c:v>
                </c:pt>
                <c:pt idx="67">
                  <c:v>-23.672047081897137</c:v>
                </c:pt>
                <c:pt idx="68">
                  <c:v>-23.672047081897137</c:v>
                </c:pt>
                <c:pt idx="69">
                  <c:v>-23.672047081897137</c:v>
                </c:pt>
                <c:pt idx="70">
                  <c:v>-23.672047081897137</c:v>
                </c:pt>
                <c:pt idx="71">
                  <c:v>-23.672047081897137</c:v>
                </c:pt>
                <c:pt idx="72">
                  <c:v>-23.672047081897137</c:v>
                </c:pt>
                <c:pt idx="73">
                  <c:v>-23.672047081897137</c:v>
                </c:pt>
                <c:pt idx="74">
                  <c:v>-23.672047081897137</c:v>
                </c:pt>
                <c:pt idx="75">
                  <c:v>-23.672047081897137</c:v>
                </c:pt>
                <c:pt idx="76">
                  <c:v>-23.672047081897137</c:v>
                </c:pt>
                <c:pt idx="77">
                  <c:v>-23.672047081897137</c:v>
                </c:pt>
                <c:pt idx="78">
                  <c:v>-23.672047081897137</c:v>
                </c:pt>
                <c:pt idx="79">
                  <c:v>-23.672047081897137</c:v>
                </c:pt>
                <c:pt idx="80">
                  <c:v>-23.672047081897137</c:v>
                </c:pt>
                <c:pt idx="81">
                  <c:v>-23.672047081897137</c:v>
                </c:pt>
                <c:pt idx="82">
                  <c:v>-23.672047081897137</c:v>
                </c:pt>
                <c:pt idx="83">
                  <c:v>-23.672047081897137</c:v>
                </c:pt>
                <c:pt idx="84">
                  <c:v>-23.672047081897137</c:v>
                </c:pt>
                <c:pt idx="85">
                  <c:v>-23.672047081897137</c:v>
                </c:pt>
                <c:pt idx="86">
                  <c:v>-23.672047081897137</c:v>
                </c:pt>
                <c:pt idx="87">
                  <c:v>-23.672047081897137</c:v>
                </c:pt>
                <c:pt idx="88">
                  <c:v>-23.672047081897137</c:v>
                </c:pt>
                <c:pt idx="89">
                  <c:v>-23.672047081897137</c:v>
                </c:pt>
                <c:pt idx="90">
                  <c:v>-23.672047081897137</c:v>
                </c:pt>
                <c:pt idx="91">
                  <c:v>-23.672047081897137</c:v>
                </c:pt>
                <c:pt idx="92">
                  <c:v>-23.672047081897137</c:v>
                </c:pt>
                <c:pt idx="93">
                  <c:v>-23.672047081897137</c:v>
                </c:pt>
                <c:pt idx="94">
                  <c:v>-23.672047081897137</c:v>
                </c:pt>
                <c:pt idx="95">
                  <c:v>-23.672047081897137</c:v>
                </c:pt>
                <c:pt idx="96">
                  <c:v>-23.672047081897137</c:v>
                </c:pt>
                <c:pt idx="97">
                  <c:v>-23.672047081897137</c:v>
                </c:pt>
                <c:pt idx="98">
                  <c:v>-23.672047081897137</c:v>
                </c:pt>
                <c:pt idx="99">
                  <c:v>-23.672047081897137</c:v>
                </c:pt>
                <c:pt idx="100">
                  <c:v>-23.672047081897137</c:v>
                </c:pt>
                <c:pt idx="101">
                  <c:v>-23.672047081897137</c:v>
                </c:pt>
                <c:pt idx="102">
                  <c:v>-23.672047081897137</c:v>
                </c:pt>
                <c:pt idx="103">
                  <c:v>-23.672047081897137</c:v>
                </c:pt>
                <c:pt idx="104">
                  <c:v>-23.672047081897137</c:v>
                </c:pt>
                <c:pt idx="105">
                  <c:v>-23.672047081897137</c:v>
                </c:pt>
                <c:pt idx="106">
                  <c:v>-23.672047081897137</c:v>
                </c:pt>
                <c:pt idx="107">
                  <c:v>-23.672047081897137</c:v>
                </c:pt>
                <c:pt idx="108">
                  <c:v>-23.672047081897137</c:v>
                </c:pt>
                <c:pt idx="109">
                  <c:v>-23.672047081897137</c:v>
                </c:pt>
                <c:pt idx="110">
                  <c:v>-23.672047081897137</c:v>
                </c:pt>
                <c:pt idx="111">
                  <c:v>-23.672047081897137</c:v>
                </c:pt>
                <c:pt idx="112">
                  <c:v>-23.672047081897137</c:v>
                </c:pt>
                <c:pt idx="113">
                  <c:v>-23.672047081897137</c:v>
                </c:pt>
                <c:pt idx="114">
                  <c:v>-23.672047081897137</c:v>
                </c:pt>
                <c:pt idx="115">
                  <c:v>-23.672047081897137</c:v>
                </c:pt>
                <c:pt idx="116">
                  <c:v>-23.672047081897137</c:v>
                </c:pt>
                <c:pt idx="117">
                  <c:v>-23.672047081897137</c:v>
                </c:pt>
                <c:pt idx="118">
                  <c:v>-23.672047081897137</c:v>
                </c:pt>
                <c:pt idx="119">
                  <c:v>-23.672047081897137</c:v>
                </c:pt>
                <c:pt idx="120">
                  <c:v>-23.672047081897137</c:v>
                </c:pt>
                <c:pt idx="121">
                  <c:v>-23.672047081897137</c:v>
                </c:pt>
                <c:pt idx="122">
                  <c:v>-23.672047081897137</c:v>
                </c:pt>
                <c:pt idx="123">
                  <c:v>-23.672047081897137</c:v>
                </c:pt>
                <c:pt idx="124">
                  <c:v>-23.672047081897137</c:v>
                </c:pt>
                <c:pt idx="125">
                  <c:v>-23.672047081897137</c:v>
                </c:pt>
                <c:pt idx="126">
                  <c:v>-23.672047081897137</c:v>
                </c:pt>
                <c:pt idx="127">
                  <c:v>-23.672047081897137</c:v>
                </c:pt>
                <c:pt idx="128">
                  <c:v>-23.672047081897137</c:v>
                </c:pt>
                <c:pt idx="129">
                  <c:v>-23.672047081897137</c:v>
                </c:pt>
                <c:pt idx="130">
                  <c:v>-23.672047081897137</c:v>
                </c:pt>
                <c:pt idx="131">
                  <c:v>-23.672047081897137</c:v>
                </c:pt>
                <c:pt idx="132">
                  <c:v>-23.672047081897137</c:v>
                </c:pt>
                <c:pt idx="133">
                  <c:v>-23.672047081897137</c:v>
                </c:pt>
                <c:pt idx="134">
                  <c:v>-23.672047081897137</c:v>
                </c:pt>
                <c:pt idx="135">
                  <c:v>-23.672047081897137</c:v>
                </c:pt>
                <c:pt idx="136">
                  <c:v>-23.672047081897137</c:v>
                </c:pt>
                <c:pt idx="137">
                  <c:v>-23.672047081897137</c:v>
                </c:pt>
                <c:pt idx="138">
                  <c:v>-23.672047081897137</c:v>
                </c:pt>
                <c:pt idx="139">
                  <c:v>-23.672047081897137</c:v>
                </c:pt>
                <c:pt idx="140">
                  <c:v>-23.672047081897137</c:v>
                </c:pt>
                <c:pt idx="141">
                  <c:v>-23.672047081897137</c:v>
                </c:pt>
                <c:pt idx="142">
                  <c:v>-23.672047081897137</c:v>
                </c:pt>
                <c:pt idx="143">
                  <c:v>-23.672047081897137</c:v>
                </c:pt>
                <c:pt idx="144">
                  <c:v>-23.672047081897137</c:v>
                </c:pt>
                <c:pt idx="145">
                  <c:v>-23.672047081897137</c:v>
                </c:pt>
                <c:pt idx="146">
                  <c:v>-23.672047081897137</c:v>
                </c:pt>
                <c:pt idx="147">
                  <c:v>-23.672047081897137</c:v>
                </c:pt>
                <c:pt idx="148">
                  <c:v>-23.672047081897137</c:v>
                </c:pt>
                <c:pt idx="149">
                  <c:v>-23.672047081897137</c:v>
                </c:pt>
                <c:pt idx="150">
                  <c:v>-23.672047081897137</c:v>
                </c:pt>
                <c:pt idx="151">
                  <c:v>-23.672047081897137</c:v>
                </c:pt>
                <c:pt idx="152">
                  <c:v>-23.672047081897137</c:v>
                </c:pt>
                <c:pt idx="153">
                  <c:v>-23.672047081897137</c:v>
                </c:pt>
                <c:pt idx="154">
                  <c:v>-23.672047081897137</c:v>
                </c:pt>
                <c:pt idx="155">
                  <c:v>-23.672047081897137</c:v>
                </c:pt>
                <c:pt idx="156">
                  <c:v>-23.672047081897137</c:v>
                </c:pt>
                <c:pt idx="157">
                  <c:v>-23.672047081897137</c:v>
                </c:pt>
                <c:pt idx="158">
                  <c:v>-23.672047081897137</c:v>
                </c:pt>
                <c:pt idx="159">
                  <c:v>-23.672047081897137</c:v>
                </c:pt>
                <c:pt idx="160">
                  <c:v>-23.672047081897137</c:v>
                </c:pt>
                <c:pt idx="161">
                  <c:v>-23.672047081897137</c:v>
                </c:pt>
                <c:pt idx="162">
                  <c:v>-23.672047081897137</c:v>
                </c:pt>
                <c:pt idx="163">
                  <c:v>-23.672047081897137</c:v>
                </c:pt>
                <c:pt idx="164">
                  <c:v>-23.672047081897137</c:v>
                </c:pt>
                <c:pt idx="165">
                  <c:v>-23.672047081897137</c:v>
                </c:pt>
                <c:pt idx="166">
                  <c:v>-23.672047081897137</c:v>
                </c:pt>
                <c:pt idx="167">
                  <c:v>-23.672047081897137</c:v>
                </c:pt>
                <c:pt idx="168">
                  <c:v>-23.672047081897137</c:v>
                </c:pt>
                <c:pt idx="169">
                  <c:v>-23.672047081897137</c:v>
                </c:pt>
                <c:pt idx="170">
                  <c:v>-23.672047081897137</c:v>
                </c:pt>
                <c:pt idx="171">
                  <c:v>-23.672047081897137</c:v>
                </c:pt>
                <c:pt idx="172">
                  <c:v>-23.672047081897137</c:v>
                </c:pt>
                <c:pt idx="173">
                  <c:v>-23.672047081897137</c:v>
                </c:pt>
                <c:pt idx="174">
                  <c:v>-23.672047081897137</c:v>
                </c:pt>
                <c:pt idx="175">
                  <c:v>-23.672047081897137</c:v>
                </c:pt>
                <c:pt idx="176">
                  <c:v>-23.672047081897137</c:v>
                </c:pt>
                <c:pt idx="177">
                  <c:v>-23.672047081897137</c:v>
                </c:pt>
                <c:pt idx="178">
                  <c:v>-23.672047081897137</c:v>
                </c:pt>
                <c:pt idx="179">
                  <c:v>-23.672047081897137</c:v>
                </c:pt>
                <c:pt idx="180">
                  <c:v>-23.672047081897137</c:v>
                </c:pt>
                <c:pt idx="181">
                  <c:v>-23.672047081897137</c:v>
                </c:pt>
                <c:pt idx="182">
                  <c:v>-23.672047081897137</c:v>
                </c:pt>
                <c:pt idx="183">
                  <c:v>-23.672047081897137</c:v>
                </c:pt>
                <c:pt idx="184">
                  <c:v>-23.672047081897137</c:v>
                </c:pt>
                <c:pt idx="185">
                  <c:v>-23.672047081897137</c:v>
                </c:pt>
                <c:pt idx="186">
                  <c:v>-23.672047081897137</c:v>
                </c:pt>
                <c:pt idx="187">
                  <c:v>-23.672047081897137</c:v>
                </c:pt>
                <c:pt idx="188">
                  <c:v>-23.672047081897137</c:v>
                </c:pt>
                <c:pt idx="189">
                  <c:v>-23.672047081897137</c:v>
                </c:pt>
                <c:pt idx="190">
                  <c:v>-23.672047081897137</c:v>
                </c:pt>
                <c:pt idx="191">
                  <c:v>-23.672047081897137</c:v>
                </c:pt>
                <c:pt idx="192">
                  <c:v>-23.672047081897137</c:v>
                </c:pt>
                <c:pt idx="193">
                  <c:v>-23.672047081897137</c:v>
                </c:pt>
                <c:pt idx="194">
                  <c:v>-23.672047081897137</c:v>
                </c:pt>
                <c:pt idx="195">
                  <c:v>-23.672047081897137</c:v>
                </c:pt>
                <c:pt idx="196">
                  <c:v>-23.672047081897137</c:v>
                </c:pt>
                <c:pt idx="197">
                  <c:v>-23.672047081897137</c:v>
                </c:pt>
                <c:pt idx="198">
                  <c:v>-23.672047081897137</c:v>
                </c:pt>
                <c:pt idx="199">
                  <c:v>-23.672047081897137</c:v>
                </c:pt>
                <c:pt idx="200">
                  <c:v>-23.672047081897137</c:v>
                </c:pt>
                <c:pt idx="201">
                  <c:v>-23.672047081897137</c:v>
                </c:pt>
                <c:pt idx="202">
                  <c:v>-23.672047081897137</c:v>
                </c:pt>
                <c:pt idx="203">
                  <c:v>-23.672047081897137</c:v>
                </c:pt>
                <c:pt idx="204">
                  <c:v>-23.672047081897137</c:v>
                </c:pt>
                <c:pt idx="205">
                  <c:v>-23.672047081897137</c:v>
                </c:pt>
                <c:pt idx="206">
                  <c:v>-23.672047081897137</c:v>
                </c:pt>
                <c:pt idx="207">
                  <c:v>-23.672047081897137</c:v>
                </c:pt>
                <c:pt idx="208">
                  <c:v>-23.672047081897137</c:v>
                </c:pt>
                <c:pt idx="209">
                  <c:v>-23.672047081897137</c:v>
                </c:pt>
                <c:pt idx="210">
                  <c:v>-23.672047081897137</c:v>
                </c:pt>
                <c:pt idx="211">
                  <c:v>-23.672047081897137</c:v>
                </c:pt>
                <c:pt idx="212">
                  <c:v>-23.672047081897137</c:v>
                </c:pt>
                <c:pt idx="213">
                  <c:v>-23.672047081897137</c:v>
                </c:pt>
                <c:pt idx="214">
                  <c:v>-23.672047081897137</c:v>
                </c:pt>
                <c:pt idx="215">
                  <c:v>-23.672047081897137</c:v>
                </c:pt>
                <c:pt idx="216">
                  <c:v>-23.672047081897137</c:v>
                </c:pt>
                <c:pt idx="217">
                  <c:v>-23.672047081897137</c:v>
                </c:pt>
                <c:pt idx="218">
                  <c:v>-23.672047081897137</c:v>
                </c:pt>
                <c:pt idx="219">
                  <c:v>-23.672047081897137</c:v>
                </c:pt>
                <c:pt idx="220">
                  <c:v>-23.672047081897137</c:v>
                </c:pt>
                <c:pt idx="221">
                  <c:v>-23.672047081897137</c:v>
                </c:pt>
                <c:pt idx="222">
                  <c:v>-23.672047081897137</c:v>
                </c:pt>
                <c:pt idx="223">
                  <c:v>-23.672047081897137</c:v>
                </c:pt>
                <c:pt idx="224">
                  <c:v>-23.672047081897137</c:v>
                </c:pt>
                <c:pt idx="225">
                  <c:v>-23.672047081897137</c:v>
                </c:pt>
                <c:pt idx="226">
                  <c:v>-23.672047081897137</c:v>
                </c:pt>
                <c:pt idx="227">
                  <c:v>-23.672047081897137</c:v>
                </c:pt>
                <c:pt idx="228">
                  <c:v>-23.672047081897137</c:v>
                </c:pt>
                <c:pt idx="229">
                  <c:v>-23.672047081897137</c:v>
                </c:pt>
                <c:pt idx="230">
                  <c:v>-23.672047081897137</c:v>
                </c:pt>
                <c:pt idx="231">
                  <c:v>-23.672047081897137</c:v>
                </c:pt>
                <c:pt idx="232">
                  <c:v>-23.672047081897137</c:v>
                </c:pt>
                <c:pt idx="233">
                  <c:v>-23.672047081897137</c:v>
                </c:pt>
                <c:pt idx="234">
                  <c:v>-23.672047081897137</c:v>
                </c:pt>
                <c:pt idx="235">
                  <c:v>-23.672047081897137</c:v>
                </c:pt>
                <c:pt idx="236">
                  <c:v>-23.672047081897137</c:v>
                </c:pt>
                <c:pt idx="237">
                  <c:v>-23.672047081897137</c:v>
                </c:pt>
                <c:pt idx="238">
                  <c:v>-23.672047081897137</c:v>
                </c:pt>
                <c:pt idx="239">
                  <c:v>-23.672047081897137</c:v>
                </c:pt>
                <c:pt idx="240">
                  <c:v>-23.672047081897137</c:v>
                </c:pt>
                <c:pt idx="241">
                  <c:v>-23.672047081897137</c:v>
                </c:pt>
                <c:pt idx="242">
                  <c:v>-23.672047081897137</c:v>
                </c:pt>
                <c:pt idx="243">
                  <c:v>-23.672047081897137</c:v>
                </c:pt>
                <c:pt idx="244">
                  <c:v>-23.672047081897137</c:v>
                </c:pt>
                <c:pt idx="245">
                  <c:v>-23.672047081897137</c:v>
                </c:pt>
                <c:pt idx="246">
                  <c:v>-23.672047081897137</c:v>
                </c:pt>
                <c:pt idx="247">
                  <c:v>-23.672047081897137</c:v>
                </c:pt>
                <c:pt idx="248">
                  <c:v>-23.672047081897137</c:v>
                </c:pt>
                <c:pt idx="249">
                  <c:v>-23.672047081897137</c:v>
                </c:pt>
                <c:pt idx="250">
                  <c:v>-23.672047081897137</c:v>
                </c:pt>
                <c:pt idx="251">
                  <c:v>-23.672047081897137</c:v>
                </c:pt>
                <c:pt idx="252">
                  <c:v>-23.672047081897137</c:v>
                </c:pt>
                <c:pt idx="253">
                  <c:v>-23.672047081897137</c:v>
                </c:pt>
                <c:pt idx="254">
                  <c:v>-23.672047081897137</c:v>
                </c:pt>
                <c:pt idx="255">
                  <c:v>-23.672047081897137</c:v>
                </c:pt>
                <c:pt idx="256">
                  <c:v>-23.672047081897137</c:v>
                </c:pt>
                <c:pt idx="257">
                  <c:v>-23.672047081897137</c:v>
                </c:pt>
                <c:pt idx="258">
                  <c:v>-23.672047081897137</c:v>
                </c:pt>
                <c:pt idx="259">
                  <c:v>-23.672047081897137</c:v>
                </c:pt>
                <c:pt idx="260">
                  <c:v>-23.672047081897137</c:v>
                </c:pt>
                <c:pt idx="261">
                  <c:v>-23.672047081897137</c:v>
                </c:pt>
                <c:pt idx="262">
                  <c:v>-23.672047081897137</c:v>
                </c:pt>
                <c:pt idx="263">
                  <c:v>-23.672047081897137</c:v>
                </c:pt>
                <c:pt idx="264">
                  <c:v>-23.672047081897137</c:v>
                </c:pt>
                <c:pt idx="265">
                  <c:v>-23.672047081897137</c:v>
                </c:pt>
                <c:pt idx="266">
                  <c:v>-23.672047081897137</c:v>
                </c:pt>
                <c:pt idx="267">
                  <c:v>-23.672047081897137</c:v>
                </c:pt>
                <c:pt idx="268">
                  <c:v>-23.672047081897137</c:v>
                </c:pt>
                <c:pt idx="269">
                  <c:v>-23.672047081897137</c:v>
                </c:pt>
                <c:pt idx="270">
                  <c:v>-23.672047081897137</c:v>
                </c:pt>
                <c:pt idx="271">
                  <c:v>-23.672047081897137</c:v>
                </c:pt>
                <c:pt idx="272">
                  <c:v>-23.672047081897137</c:v>
                </c:pt>
                <c:pt idx="273">
                  <c:v>-23.672047081897137</c:v>
                </c:pt>
                <c:pt idx="274">
                  <c:v>-23.672047081897137</c:v>
                </c:pt>
                <c:pt idx="275">
                  <c:v>-23.672047081897137</c:v>
                </c:pt>
                <c:pt idx="276">
                  <c:v>-23.672047081897137</c:v>
                </c:pt>
                <c:pt idx="277">
                  <c:v>-23.672047081897137</c:v>
                </c:pt>
                <c:pt idx="278">
                  <c:v>-23.672047081897137</c:v>
                </c:pt>
                <c:pt idx="279">
                  <c:v>-23.672047081897137</c:v>
                </c:pt>
                <c:pt idx="280">
                  <c:v>-23.672047081897137</c:v>
                </c:pt>
                <c:pt idx="281">
                  <c:v>-23.672047081897137</c:v>
                </c:pt>
                <c:pt idx="282">
                  <c:v>-23.672047081897137</c:v>
                </c:pt>
                <c:pt idx="283">
                  <c:v>-23.672047081897137</c:v>
                </c:pt>
                <c:pt idx="284">
                  <c:v>-23.672047081897137</c:v>
                </c:pt>
                <c:pt idx="285">
                  <c:v>-23.672047081897137</c:v>
                </c:pt>
                <c:pt idx="286">
                  <c:v>-23.672047081897137</c:v>
                </c:pt>
                <c:pt idx="287">
                  <c:v>-23.672047081897137</c:v>
                </c:pt>
                <c:pt idx="288">
                  <c:v>-23.672047081897137</c:v>
                </c:pt>
                <c:pt idx="289">
                  <c:v>-23.672047081897137</c:v>
                </c:pt>
                <c:pt idx="290">
                  <c:v>-23.672047081897137</c:v>
                </c:pt>
                <c:pt idx="291">
                  <c:v>-23.672047081897137</c:v>
                </c:pt>
                <c:pt idx="292">
                  <c:v>-23.672047081897137</c:v>
                </c:pt>
                <c:pt idx="293">
                  <c:v>-23.672047081897137</c:v>
                </c:pt>
                <c:pt idx="294">
                  <c:v>-23.672047081897137</c:v>
                </c:pt>
                <c:pt idx="295">
                  <c:v>-23.672047081897137</c:v>
                </c:pt>
                <c:pt idx="296">
                  <c:v>-23.672047081897137</c:v>
                </c:pt>
                <c:pt idx="297">
                  <c:v>-23.672047081897137</c:v>
                </c:pt>
                <c:pt idx="298">
                  <c:v>-23.672047081897137</c:v>
                </c:pt>
                <c:pt idx="299">
                  <c:v>-23.672047081897137</c:v>
                </c:pt>
                <c:pt idx="300">
                  <c:v>-23.672047081897137</c:v>
                </c:pt>
                <c:pt idx="301">
                  <c:v>-23.672047081897137</c:v>
                </c:pt>
                <c:pt idx="302">
                  <c:v>-23.672047081897137</c:v>
                </c:pt>
                <c:pt idx="303">
                  <c:v>-23.672047081897137</c:v>
                </c:pt>
                <c:pt idx="304">
                  <c:v>-23.672047081897137</c:v>
                </c:pt>
                <c:pt idx="305">
                  <c:v>-23.672047081897137</c:v>
                </c:pt>
                <c:pt idx="306">
                  <c:v>-23.672047081897137</c:v>
                </c:pt>
                <c:pt idx="307">
                  <c:v>-23.672047081897137</c:v>
                </c:pt>
                <c:pt idx="308">
                  <c:v>-23.672047081897137</c:v>
                </c:pt>
                <c:pt idx="309">
                  <c:v>-23.672047081897137</c:v>
                </c:pt>
                <c:pt idx="310">
                  <c:v>-23.672047081897137</c:v>
                </c:pt>
                <c:pt idx="311">
                  <c:v>-23.672047081897137</c:v>
                </c:pt>
                <c:pt idx="312">
                  <c:v>-23.672047081897137</c:v>
                </c:pt>
                <c:pt idx="313">
                  <c:v>-23.672047081897137</c:v>
                </c:pt>
                <c:pt idx="314">
                  <c:v>-23.672047081897137</c:v>
                </c:pt>
                <c:pt idx="315">
                  <c:v>-23.672047081897137</c:v>
                </c:pt>
                <c:pt idx="316">
                  <c:v>-23.672047081897137</c:v>
                </c:pt>
                <c:pt idx="317">
                  <c:v>-23.672047081897137</c:v>
                </c:pt>
                <c:pt idx="318">
                  <c:v>-23.672047081897137</c:v>
                </c:pt>
                <c:pt idx="319">
                  <c:v>-23.672047081897137</c:v>
                </c:pt>
                <c:pt idx="320">
                  <c:v>-23.672047081897137</c:v>
                </c:pt>
                <c:pt idx="321">
                  <c:v>-23.672047081897137</c:v>
                </c:pt>
                <c:pt idx="322">
                  <c:v>-23.672047081897137</c:v>
                </c:pt>
                <c:pt idx="323">
                  <c:v>-23.672047081897137</c:v>
                </c:pt>
                <c:pt idx="324">
                  <c:v>-23.672047081897137</c:v>
                </c:pt>
                <c:pt idx="325">
                  <c:v>-23.672047081897137</c:v>
                </c:pt>
                <c:pt idx="326">
                  <c:v>-23.672047081897137</c:v>
                </c:pt>
                <c:pt idx="327">
                  <c:v>-23.672047081897137</c:v>
                </c:pt>
                <c:pt idx="328">
                  <c:v>-23.672047081897137</c:v>
                </c:pt>
                <c:pt idx="329">
                  <c:v>-23.672047081897137</c:v>
                </c:pt>
                <c:pt idx="330">
                  <c:v>-23.672047081897137</c:v>
                </c:pt>
                <c:pt idx="331">
                  <c:v>-23.672047081897137</c:v>
                </c:pt>
                <c:pt idx="332">
                  <c:v>-23.672047081897137</c:v>
                </c:pt>
                <c:pt idx="333">
                  <c:v>-23.672047081897137</c:v>
                </c:pt>
                <c:pt idx="334">
                  <c:v>-23.672047081897137</c:v>
                </c:pt>
                <c:pt idx="335">
                  <c:v>-23.672047081897137</c:v>
                </c:pt>
                <c:pt idx="336">
                  <c:v>-23.672047081897137</c:v>
                </c:pt>
                <c:pt idx="337">
                  <c:v>-23.672047081897137</c:v>
                </c:pt>
                <c:pt idx="338">
                  <c:v>-23.672047081897137</c:v>
                </c:pt>
                <c:pt idx="339">
                  <c:v>-23.672047081897137</c:v>
                </c:pt>
                <c:pt idx="340">
                  <c:v>-23.672047081897137</c:v>
                </c:pt>
                <c:pt idx="341">
                  <c:v>-23.672047081897137</c:v>
                </c:pt>
                <c:pt idx="342">
                  <c:v>-23.672047081897137</c:v>
                </c:pt>
                <c:pt idx="343">
                  <c:v>-23.672047081897137</c:v>
                </c:pt>
                <c:pt idx="344">
                  <c:v>-23.672047081897137</c:v>
                </c:pt>
                <c:pt idx="345">
                  <c:v>-23.672047081897137</c:v>
                </c:pt>
                <c:pt idx="346">
                  <c:v>-23.672047081897137</c:v>
                </c:pt>
                <c:pt idx="347">
                  <c:v>-23.672047081897137</c:v>
                </c:pt>
                <c:pt idx="348">
                  <c:v>-23.672047081897137</c:v>
                </c:pt>
                <c:pt idx="349">
                  <c:v>-23.672047081897137</c:v>
                </c:pt>
                <c:pt idx="350">
                  <c:v>-23.672047081897137</c:v>
                </c:pt>
                <c:pt idx="351">
                  <c:v>-23.672047081897137</c:v>
                </c:pt>
                <c:pt idx="352">
                  <c:v>-23.672047081897137</c:v>
                </c:pt>
                <c:pt idx="353">
                  <c:v>-23.672047081897137</c:v>
                </c:pt>
                <c:pt idx="354">
                  <c:v>-23.672047081897137</c:v>
                </c:pt>
                <c:pt idx="355">
                  <c:v>-23.672047081897137</c:v>
                </c:pt>
                <c:pt idx="356">
                  <c:v>-23.672047081897137</c:v>
                </c:pt>
                <c:pt idx="357">
                  <c:v>-23.672047081897137</c:v>
                </c:pt>
                <c:pt idx="358">
                  <c:v>-23.672047081897137</c:v>
                </c:pt>
                <c:pt idx="359">
                  <c:v>-23.672047081897137</c:v>
                </c:pt>
                <c:pt idx="360">
                  <c:v>-23.672047081897137</c:v>
                </c:pt>
                <c:pt idx="361">
                  <c:v>-23.672047081897137</c:v>
                </c:pt>
                <c:pt idx="362">
                  <c:v>-23.672047081897137</c:v>
                </c:pt>
                <c:pt idx="363">
                  <c:v>-23.672047081897137</c:v>
                </c:pt>
                <c:pt idx="364">
                  <c:v>-23.672047081897137</c:v>
                </c:pt>
                <c:pt idx="365">
                  <c:v>-23.672047081897137</c:v>
                </c:pt>
                <c:pt idx="366">
                  <c:v>-23.672047081897137</c:v>
                </c:pt>
                <c:pt idx="367">
                  <c:v>-23.672047081897137</c:v>
                </c:pt>
                <c:pt idx="368">
                  <c:v>-23.672047081897137</c:v>
                </c:pt>
                <c:pt idx="369">
                  <c:v>-23.672047081897137</c:v>
                </c:pt>
                <c:pt idx="370">
                  <c:v>-23.672047081897137</c:v>
                </c:pt>
                <c:pt idx="371">
                  <c:v>-23.672047081897137</c:v>
                </c:pt>
                <c:pt idx="372">
                  <c:v>-23.672047081897137</c:v>
                </c:pt>
                <c:pt idx="373">
                  <c:v>-23.672047081897137</c:v>
                </c:pt>
                <c:pt idx="374">
                  <c:v>-23.672047081897137</c:v>
                </c:pt>
                <c:pt idx="375">
                  <c:v>-23.672047081897137</c:v>
                </c:pt>
                <c:pt idx="376">
                  <c:v>-23.672047081897137</c:v>
                </c:pt>
                <c:pt idx="377">
                  <c:v>-23.672047081897137</c:v>
                </c:pt>
                <c:pt idx="378">
                  <c:v>-23.672047081897137</c:v>
                </c:pt>
                <c:pt idx="379">
                  <c:v>-23.672047081897137</c:v>
                </c:pt>
                <c:pt idx="380">
                  <c:v>-23.672047081897137</c:v>
                </c:pt>
                <c:pt idx="381">
                  <c:v>-23.672047081897137</c:v>
                </c:pt>
                <c:pt idx="382">
                  <c:v>-23.672047081897137</c:v>
                </c:pt>
                <c:pt idx="383">
                  <c:v>-23.672047081897137</c:v>
                </c:pt>
                <c:pt idx="384">
                  <c:v>-23.672047081897137</c:v>
                </c:pt>
                <c:pt idx="385">
                  <c:v>-23.672047081897137</c:v>
                </c:pt>
                <c:pt idx="386">
                  <c:v>-23.672047081897137</c:v>
                </c:pt>
                <c:pt idx="387">
                  <c:v>-23.672047081897137</c:v>
                </c:pt>
                <c:pt idx="388">
                  <c:v>-23.672047081897137</c:v>
                </c:pt>
                <c:pt idx="389">
                  <c:v>-23.672047081897137</c:v>
                </c:pt>
                <c:pt idx="390">
                  <c:v>-23.672047081897137</c:v>
                </c:pt>
                <c:pt idx="391">
                  <c:v>-23.672047081897137</c:v>
                </c:pt>
                <c:pt idx="392">
                  <c:v>-23.672047081897137</c:v>
                </c:pt>
                <c:pt idx="393">
                  <c:v>-23.672047081897137</c:v>
                </c:pt>
                <c:pt idx="394">
                  <c:v>-23.672047081897137</c:v>
                </c:pt>
                <c:pt idx="395">
                  <c:v>-23.672047081897137</c:v>
                </c:pt>
                <c:pt idx="396">
                  <c:v>-23.672047081897137</c:v>
                </c:pt>
                <c:pt idx="397">
                  <c:v>-23.672047081897137</c:v>
                </c:pt>
                <c:pt idx="398">
                  <c:v>-23.672047081897137</c:v>
                </c:pt>
                <c:pt idx="399">
                  <c:v>-23.672047081897137</c:v>
                </c:pt>
                <c:pt idx="400">
                  <c:v>-23.672047081897137</c:v>
                </c:pt>
                <c:pt idx="401">
                  <c:v>-23.672047081897137</c:v>
                </c:pt>
                <c:pt idx="402">
                  <c:v>-23.672047081897137</c:v>
                </c:pt>
                <c:pt idx="403">
                  <c:v>-23.672047081897137</c:v>
                </c:pt>
                <c:pt idx="404">
                  <c:v>-23.672047081897137</c:v>
                </c:pt>
                <c:pt idx="405">
                  <c:v>-23.672047081897137</c:v>
                </c:pt>
                <c:pt idx="406">
                  <c:v>-23.672047081897137</c:v>
                </c:pt>
                <c:pt idx="407">
                  <c:v>-23.672047081897137</c:v>
                </c:pt>
                <c:pt idx="408">
                  <c:v>-23.672047081897137</c:v>
                </c:pt>
                <c:pt idx="409">
                  <c:v>-23.672047081897137</c:v>
                </c:pt>
                <c:pt idx="410">
                  <c:v>-23.672047081897137</c:v>
                </c:pt>
                <c:pt idx="411">
                  <c:v>-23.672047081897137</c:v>
                </c:pt>
                <c:pt idx="412">
                  <c:v>-23.672047081897137</c:v>
                </c:pt>
                <c:pt idx="413">
                  <c:v>-23.672047081897137</c:v>
                </c:pt>
                <c:pt idx="414">
                  <c:v>-23.672047081897137</c:v>
                </c:pt>
                <c:pt idx="415">
                  <c:v>-23.672047081897137</c:v>
                </c:pt>
                <c:pt idx="416">
                  <c:v>-23.672047081897137</c:v>
                </c:pt>
                <c:pt idx="417">
                  <c:v>-23.672047081897137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2"/>
          <c:order val="2"/>
          <c:tx>
            <c:strRef>
              <c:f>'CO2-JGC Vert'!$AU$1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Vert'!$AU$2:$AU$419</c:f>
              <c:numCache>
                <c:formatCode>0.00000</c:formatCode>
                <c:ptCount val="418"/>
                <c:pt idx="0">
                  <c:v>-24.13145339785439</c:v>
                </c:pt>
                <c:pt idx="1">
                  <c:v>-24.13145339785439</c:v>
                </c:pt>
                <c:pt idx="2">
                  <c:v>-24.13145339785439</c:v>
                </c:pt>
                <c:pt idx="3">
                  <c:v>-24.13145339785439</c:v>
                </c:pt>
                <c:pt idx="4">
                  <c:v>-24.13145339785439</c:v>
                </c:pt>
                <c:pt idx="5">
                  <c:v>-24.13145339785439</c:v>
                </c:pt>
                <c:pt idx="6">
                  <c:v>-24.13145339785439</c:v>
                </c:pt>
                <c:pt idx="7">
                  <c:v>-24.13145339785439</c:v>
                </c:pt>
                <c:pt idx="8">
                  <c:v>-24.13145339785439</c:v>
                </c:pt>
                <c:pt idx="9">
                  <c:v>-24.13145339785439</c:v>
                </c:pt>
                <c:pt idx="10">
                  <c:v>-24.13145339785439</c:v>
                </c:pt>
                <c:pt idx="11">
                  <c:v>-24.13145339785439</c:v>
                </c:pt>
                <c:pt idx="12">
                  <c:v>-24.13145339785439</c:v>
                </c:pt>
                <c:pt idx="13">
                  <c:v>-24.13145339785439</c:v>
                </c:pt>
                <c:pt idx="14">
                  <c:v>-24.13145339785439</c:v>
                </c:pt>
                <c:pt idx="15">
                  <c:v>-24.13145339785439</c:v>
                </c:pt>
                <c:pt idx="16">
                  <c:v>-24.13145339785439</c:v>
                </c:pt>
                <c:pt idx="17">
                  <c:v>-24.13145339785439</c:v>
                </c:pt>
                <c:pt idx="18">
                  <c:v>-24.13145339785439</c:v>
                </c:pt>
                <c:pt idx="19">
                  <c:v>-24.13145339785439</c:v>
                </c:pt>
                <c:pt idx="20">
                  <c:v>-24.13145339785439</c:v>
                </c:pt>
                <c:pt idx="21">
                  <c:v>-24.13145339785439</c:v>
                </c:pt>
                <c:pt idx="22">
                  <c:v>-24.13145339785439</c:v>
                </c:pt>
                <c:pt idx="23">
                  <c:v>-24.13145339785439</c:v>
                </c:pt>
                <c:pt idx="24">
                  <c:v>-24.13145339785439</c:v>
                </c:pt>
                <c:pt idx="25">
                  <c:v>-24.13145339785439</c:v>
                </c:pt>
                <c:pt idx="26">
                  <c:v>-24.13145339785439</c:v>
                </c:pt>
                <c:pt idx="27">
                  <c:v>-24.13145339785439</c:v>
                </c:pt>
                <c:pt idx="28">
                  <c:v>-24.13145339785439</c:v>
                </c:pt>
                <c:pt idx="29">
                  <c:v>-24.13145339785439</c:v>
                </c:pt>
                <c:pt idx="30">
                  <c:v>-24.13145339785439</c:v>
                </c:pt>
                <c:pt idx="31">
                  <c:v>-24.13145339785439</c:v>
                </c:pt>
                <c:pt idx="32">
                  <c:v>-24.13145339785439</c:v>
                </c:pt>
                <c:pt idx="33">
                  <c:v>-24.13145339785439</c:v>
                </c:pt>
                <c:pt idx="34">
                  <c:v>-24.13145339785439</c:v>
                </c:pt>
                <c:pt idx="35">
                  <c:v>-24.13145339785439</c:v>
                </c:pt>
                <c:pt idx="36">
                  <c:v>-24.13145339785439</c:v>
                </c:pt>
                <c:pt idx="37">
                  <c:v>-24.13145339785439</c:v>
                </c:pt>
                <c:pt idx="38">
                  <c:v>-24.13145339785439</c:v>
                </c:pt>
                <c:pt idx="39">
                  <c:v>-24.13145339785439</c:v>
                </c:pt>
                <c:pt idx="40">
                  <c:v>-24.13145339785439</c:v>
                </c:pt>
                <c:pt idx="41">
                  <c:v>-24.13145339785439</c:v>
                </c:pt>
                <c:pt idx="42">
                  <c:v>-24.13145339785439</c:v>
                </c:pt>
                <c:pt idx="43">
                  <c:v>-24.13145339785439</c:v>
                </c:pt>
                <c:pt idx="44">
                  <c:v>-24.13145339785439</c:v>
                </c:pt>
                <c:pt idx="45">
                  <c:v>-24.13145339785439</c:v>
                </c:pt>
                <c:pt idx="46">
                  <c:v>-24.13145339785439</c:v>
                </c:pt>
                <c:pt idx="47">
                  <c:v>-24.13145339785439</c:v>
                </c:pt>
                <c:pt idx="48">
                  <c:v>-24.13145339785439</c:v>
                </c:pt>
                <c:pt idx="49">
                  <c:v>-24.13145339785439</c:v>
                </c:pt>
                <c:pt idx="50">
                  <c:v>-24.13145339785439</c:v>
                </c:pt>
                <c:pt idx="51">
                  <c:v>-24.13145339785439</c:v>
                </c:pt>
                <c:pt idx="52">
                  <c:v>-24.13145339785439</c:v>
                </c:pt>
                <c:pt idx="53">
                  <c:v>-24.13145339785439</c:v>
                </c:pt>
                <c:pt idx="54">
                  <c:v>-24.13145339785439</c:v>
                </c:pt>
                <c:pt idx="55">
                  <c:v>-24.13145339785439</c:v>
                </c:pt>
                <c:pt idx="56">
                  <c:v>-24.13145339785439</c:v>
                </c:pt>
                <c:pt idx="57">
                  <c:v>-24.13145339785439</c:v>
                </c:pt>
                <c:pt idx="58">
                  <c:v>-24.13145339785439</c:v>
                </c:pt>
                <c:pt idx="59">
                  <c:v>-24.13145339785439</c:v>
                </c:pt>
                <c:pt idx="60">
                  <c:v>-24.13145339785439</c:v>
                </c:pt>
                <c:pt idx="61">
                  <c:v>-24.13145339785439</c:v>
                </c:pt>
                <c:pt idx="62">
                  <c:v>-24.13145339785439</c:v>
                </c:pt>
                <c:pt idx="63">
                  <c:v>-24.13145339785439</c:v>
                </c:pt>
                <c:pt idx="64">
                  <c:v>-24.13145339785439</c:v>
                </c:pt>
                <c:pt idx="65">
                  <c:v>-24.13145339785439</c:v>
                </c:pt>
                <c:pt idx="66">
                  <c:v>-24.13145339785439</c:v>
                </c:pt>
                <c:pt idx="67">
                  <c:v>-24.13145339785439</c:v>
                </c:pt>
                <c:pt idx="68">
                  <c:v>-24.13145339785439</c:v>
                </c:pt>
                <c:pt idx="69">
                  <c:v>-24.13145339785439</c:v>
                </c:pt>
                <c:pt idx="70">
                  <c:v>-24.13145339785439</c:v>
                </c:pt>
                <c:pt idx="71">
                  <c:v>-24.13145339785439</c:v>
                </c:pt>
                <c:pt idx="72">
                  <c:v>-24.13145339785439</c:v>
                </c:pt>
                <c:pt idx="73">
                  <c:v>-24.13145339785439</c:v>
                </c:pt>
                <c:pt idx="74">
                  <c:v>-24.13145339785439</c:v>
                </c:pt>
                <c:pt idx="75">
                  <c:v>-24.13145339785439</c:v>
                </c:pt>
                <c:pt idx="76">
                  <c:v>-24.13145339785439</c:v>
                </c:pt>
                <c:pt idx="77">
                  <c:v>-24.13145339785439</c:v>
                </c:pt>
                <c:pt idx="78">
                  <c:v>-24.13145339785439</c:v>
                </c:pt>
                <c:pt idx="79">
                  <c:v>-24.13145339785439</c:v>
                </c:pt>
                <c:pt idx="80">
                  <c:v>-24.13145339785439</c:v>
                </c:pt>
                <c:pt idx="81">
                  <c:v>-24.13145339785439</c:v>
                </c:pt>
                <c:pt idx="82">
                  <c:v>-24.13145339785439</c:v>
                </c:pt>
                <c:pt idx="83">
                  <c:v>-24.13145339785439</c:v>
                </c:pt>
                <c:pt idx="84">
                  <c:v>-24.13145339785439</c:v>
                </c:pt>
                <c:pt idx="85">
                  <c:v>-24.13145339785439</c:v>
                </c:pt>
                <c:pt idx="86">
                  <c:v>-24.13145339785439</c:v>
                </c:pt>
                <c:pt idx="87">
                  <c:v>-24.13145339785439</c:v>
                </c:pt>
                <c:pt idx="88">
                  <c:v>-24.13145339785439</c:v>
                </c:pt>
                <c:pt idx="89">
                  <c:v>-24.13145339785439</c:v>
                </c:pt>
                <c:pt idx="90">
                  <c:v>-24.13145339785439</c:v>
                </c:pt>
                <c:pt idx="91">
                  <c:v>-24.13145339785439</c:v>
                </c:pt>
                <c:pt idx="92">
                  <c:v>-24.13145339785439</c:v>
                </c:pt>
                <c:pt idx="93">
                  <c:v>-24.13145339785439</c:v>
                </c:pt>
                <c:pt idx="94">
                  <c:v>-24.13145339785439</c:v>
                </c:pt>
                <c:pt idx="95">
                  <c:v>-24.13145339785439</c:v>
                </c:pt>
                <c:pt idx="96">
                  <c:v>-24.13145339785439</c:v>
                </c:pt>
                <c:pt idx="97">
                  <c:v>-24.13145339785439</c:v>
                </c:pt>
                <c:pt idx="98">
                  <c:v>-24.13145339785439</c:v>
                </c:pt>
                <c:pt idx="99">
                  <c:v>-24.13145339785439</c:v>
                </c:pt>
                <c:pt idx="100">
                  <c:v>-24.13145339785439</c:v>
                </c:pt>
                <c:pt idx="101">
                  <c:v>-24.13145339785439</c:v>
                </c:pt>
                <c:pt idx="102">
                  <c:v>-24.13145339785439</c:v>
                </c:pt>
                <c:pt idx="103">
                  <c:v>-24.13145339785439</c:v>
                </c:pt>
                <c:pt idx="104">
                  <c:v>-24.13145339785439</c:v>
                </c:pt>
                <c:pt idx="105">
                  <c:v>-24.13145339785439</c:v>
                </c:pt>
                <c:pt idx="106">
                  <c:v>-24.13145339785439</c:v>
                </c:pt>
                <c:pt idx="107">
                  <c:v>-24.13145339785439</c:v>
                </c:pt>
                <c:pt idx="108">
                  <c:v>-24.13145339785439</c:v>
                </c:pt>
                <c:pt idx="109">
                  <c:v>-24.13145339785439</c:v>
                </c:pt>
                <c:pt idx="110">
                  <c:v>-24.13145339785439</c:v>
                </c:pt>
                <c:pt idx="111">
                  <c:v>-24.13145339785439</c:v>
                </c:pt>
                <c:pt idx="112">
                  <c:v>-24.13145339785439</c:v>
                </c:pt>
                <c:pt idx="113">
                  <c:v>-24.13145339785439</c:v>
                </c:pt>
                <c:pt idx="114">
                  <c:v>-24.13145339785439</c:v>
                </c:pt>
                <c:pt idx="115">
                  <c:v>-24.13145339785439</c:v>
                </c:pt>
                <c:pt idx="116">
                  <c:v>-24.13145339785439</c:v>
                </c:pt>
                <c:pt idx="117">
                  <c:v>-24.13145339785439</c:v>
                </c:pt>
                <c:pt idx="118">
                  <c:v>-24.13145339785439</c:v>
                </c:pt>
                <c:pt idx="119">
                  <c:v>-24.13145339785439</c:v>
                </c:pt>
                <c:pt idx="120">
                  <c:v>-24.13145339785439</c:v>
                </c:pt>
                <c:pt idx="121">
                  <c:v>-24.13145339785439</c:v>
                </c:pt>
                <c:pt idx="122">
                  <c:v>-24.13145339785439</c:v>
                </c:pt>
                <c:pt idx="123">
                  <c:v>-24.13145339785439</c:v>
                </c:pt>
                <c:pt idx="124">
                  <c:v>-24.13145339785439</c:v>
                </c:pt>
                <c:pt idx="125">
                  <c:v>-24.13145339785439</c:v>
                </c:pt>
                <c:pt idx="126">
                  <c:v>-24.13145339785439</c:v>
                </c:pt>
                <c:pt idx="127">
                  <c:v>-24.13145339785439</c:v>
                </c:pt>
                <c:pt idx="128">
                  <c:v>-24.13145339785439</c:v>
                </c:pt>
                <c:pt idx="129">
                  <c:v>-24.13145339785439</c:v>
                </c:pt>
                <c:pt idx="130">
                  <c:v>-24.13145339785439</c:v>
                </c:pt>
                <c:pt idx="131">
                  <c:v>-24.13145339785439</c:v>
                </c:pt>
                <c:pt idx="132">
                  <c:v>-24.13145339785439</c:v>
                </c:pt>
                <c:pt idx="133">
                  <c:v>-24.13145339785439</c:v>
                </c:pt>
                <c:pt idx="134">
                  <c:v>-24.13145339785439</c:v>
                </c:pt>
                <c:pt idx="135">
                  <c:v>-24.13145339785439</c:v>
                </c:pt>
                <c:pt idx="136">
                  <c:v>-24.13145339785439</c:v>
                </c:pt>
                <c:pt idx="137">
                  <c:v>-24.13145339785439</c:v>
                </c:pt>
                <c:pt idx="138">
                  <c:v>-24.13145339785439</c:v>
                </c:pt>
                <c:pt idx="139">
                  <c:v>-24.13145339785439</c:v>
                </c:pt>
                <c:pt idx="140">
                  <c:v>-24.13145339785439</c:v>
                </c:pt>
                <c:pt idx="141">
                  <c:v>-24.13145339785439</c:v>
                </c:pt>
                <c:pt idx="142">
                  <c:v>-24.13145339785439</c:v>
                </c:pt>
                <c:pt idx="143">
                  <c:v>-24.13145339785439</c:v>
                </c:pt>
                <c:pt idx="144">
                  <c:v>-24.13145339785439</c:v>
                </c:pt>
                <c:pt idx="145">
                  <c:v>-24.13145339785439</c:v>
                </c:pt>
                <c:pt idx="146">
                  <c:v>-24.13145339785439</c:v>
                </c:pt>
                <c:pt idx="147">
                  <c:v>-24.13145339785439</c:v>
                </c:pt>
                <c:pt idx="148">
                  <c:v>-24.13145339785439</c:v>
                </c:pt>
                <c:pt idx="149">
                  <c:v>-24.13145339785439</c:v>
                </c:pt>
                <c:pt idx="150">
                  <c:v>-24.13145339785439</c:v>
                </c:pt>
                <c:pt idx="151">
                  <c:v>-24.13145339785439</c:v>
                </c:pt>
                <c:pt idx="152">
                  <c:v>-24.13145339785439</c:v>
                </c:pt>
                <c:pt idx="153">
                  <c:v>-24.13145339785439</c:v>
                </c:pt>
                <c:pt idx="154">
                  <c:v>-24.13145339785439</c:v>
                </c:pt>
                <c:pt idx="155">
                  <c:v>-24.13145339785439</c:v>
                </c:pt>
                <c:pt idx="156">
                  <c:v>-24.13145339785439</c:v>
                </c:pt>
                <c:pt idx="157">
                  <c:v>-24.13145339785439</c:v>
                </c:pt>
                <c:pt idx="158">
                  <c:v>-24.13145339785439</c:v>
                </c:pt>
                <c:pt idx="159">
                  <c:v>-24.13145339785439</c:v>
                </c:pt>
                <c:pt idx="160">
                  <c:v>-24.13145339785439</c:v>
                </c:pt>
                <c:pt idx="161">
                  <c:v>-24.13145339785439</c:v>
                </c:pt>
                <c:pt idx="162">
                  <c:v>-24.13145339785439</c:v>
                </c:pt>
                <c:pt idx="163">
                  <c:v>-24.13145339785439</c:v>
                </c:pt>
                <c:pt idx="164">
                  <c:v>-24.13145339785439</c:v>
                </c:pt>
                <c:pt idx="165">
                  <c:v>-24.13145339785439</c:v>
                </c:pt>
                <c:pt idx="166">
                  <c:v>-24.13145339785439</c:v>
                </c:pt>
                <c:pt idx="167">
                  <c:v>-24.13145339785439</c:v>
                </c:pt>
                <c:pt idx="168">
                  <c:v>-24.13145339785439</c:v>
                </c:pt>
                <c:pt idx="169">
                  <c:v>-24.13145339785439</c:v>
                </c:pt>
                <c:pt idx="170">
                  <c:v>-24.13145339785439</c:v>
                </c:pt>
                <c:pt idx="171">
                  <c:v>-24.13145339785439</c:v>
                </c:pt>
                <c:pt idx="172">
                  <c:v>-24.13145339785439</c:v>
                </c:pt>
                <c:pt idx="173">
                  <c:v>-24.13145339785439</c:v>
                </c:pt>
                <c:pt idx="174">
                  <c:v>-24.13145339785439</c:v>
                </c:pt>
                <c:pt idx="175">
                  <c:v>-24.13145339785439</c:v>
                </c:pt>
                <c:pt idx="176">
                  <c:v>-24.13145339785439</c:v>
                </c:pt>
                <c:pt idx="177">
                  <c:v>-24.13145339785439</c:v>
                </c:pt>
                <c:pt idx="178">
                  <c:v>-24.13145339785439</c:v>
                </c:pt>
                <c:pt idx="179">
                  <c:v>-24.13145339785439</c:v>
                </c:pt>
                <c:pt idx="180">
                  <c:v>-24.13145339785439</c:v>
                </c:pt>
                <c:pt idx="181">
                  <c:v>-24.13145339785439</c:v>
                </c:pt>
                <c:pt idx="182">
                  <c:v>-24.13145339785439</c:v>
                </c:pt>
                <c:pt idx="183">
                  <c:v>-24.13145339785439</c:v>
                </c:pt>
                <c:pt idx="184">
                  <c:v>-24.13145339785439</c:v>
                </c:pt>
                <c:pt idx="185">
                  <c:v>-24.13145339785439</c:v>
                </c:pt>
                <c:pt idx="186">
                  <c:v>-24.13145339785439</c:v>
                </c:pt>
                <c:pt idx="187">
                  <c:v>-24.13145339785439</c:v>
                </c:pt>
                <c:pt idx="188">
                  <c:v>-24.13145339785439</c:v>
                </c:pt>
                <c:pt idx="189">
                  <c:v>-24.13145339785439</c:v>
                </c:pt>
                <c:pt idx="190">
                  <c:v>-24.13145339785439</c:v>
                </c:pt>
                <c:pt idx="191">
                  <c:v>-24.13145339785439</c:v>
                </c:pt>
                <c:pt idx="192">
                  <c:v>-24.13145339785439</c:v>
                </c:pt>
                <c:pt idx="193">
                  <c:v>-24.13145339785439</c:v>
                </c:pt>
                <c:pt idx="194">
                  <c:v>-24.13145339785439</c:v>
                </c:pt>
                <c:pt idx="195">
                  <c:v>-24.13145339785439</c:v>
                </c:pt>
                <c:pt idx="196">
                  <c:v>-24.13145339785439</c:v>
                </c:pt>
                <c:pt idx="197">
                  <c:v>-24.13145339785439</c:v>
                </c:pt>
                <c:pt idx="198">
                  <c:v>-24.13145339785439</c:v>
                </c:pt>
                <c:pt idx="199">
                  <c:v>-24.13145339785439</c:v>
                </c:pt>
                <c:pt idx="200">
                  <c:v>-24.13145339785439</c:v>
                </c:pt>
                <c:pt idx="201">
                  <c:v>-24.13145339785439</c:v>
                </c:pt>
                <c:pt idx="202">
                  <c:v>-24.13145339785439</c:v>
                </c:pt>
                <c:pt idx="203">
                  <c:v>-24.13145339785439</c:v>
                </c:pt>
                <c:pt idx="204">
                  <c:v>-24.13145339785439</c:v>
                </c:pt>
                <c:pt idx="205">
                  <c:v>-24.13145339785439</c:v>
                </c:pt>
                <c:pt idx="206">
                  <c:v>-24.13145339785439</c:v>
                </c:pt>
                <c:pt idx="207">
                  <c:v>-24.13145339785439</c:v>
                </c:pt>
                <c:pt idx="208">
                  <c:v>-24.13145339785439</c:v>
                </c:pt>
                <c:pt idx="209">
                  <c:v>-24.13145339785439</c:v>
                </c:pt>
                <c:pt idx="210">
                  <c:v>-24.13145339785439</c:v>
                </c:pt>
                <c:pt idx="211">
                  <c:v>-24.13145339785439</c:v>
                </c:pt>
                <c:pt idx="212">
                  <c:v>-24.13145339785439</c:v>
                </c:pt>
                <c:pt idx="213">
                  <c:v>-24.13145339785439</c:v>
                </c:pt>
                <c:pt idx="214">
                  <c:v>-24.13145339785439</c:v>
                </c:pt>
                <c:pt idx="215">
                  <c:v>-24.13145339785439</c:v>
                </c:pt>
                <c:pt idx="216">
                  <c:v>-24.13145339785439</c:v>
                </c:pt>
                <c:pt idx="217">
                  <c:v>-24.13145339785439</c:v>
                </c:pt>
                <c:pt idx="218">
                  <c:v>-24.13145339785439</c:v>
                </c:pt>
                <c:pt idx="219">
                  <c:v>-24.13145339785439</c:v>
                </c:pt>
                <c:pt idx="220">
                  <c:v>-24.13145339785439</c:v>
                </c:pt>
                <c:pt idx="221">
                  <c:v>-24.13145339785439</c:v>
                </c:pt>
                <c:pt idx="222">
                  <c:v>-24.13145339785439</c:v>
                </c:pt>
                <c:pt idx="223">
                  <c:v>-24.13145339785439</c:v>
                </c:pt>
                <c:pt idx="224">
                  <c:v>-24.13145339785439</c:v>
                </c:pt>
                <c:pt idx="225">
                  <c:v>-24.13145339785439</c:v>
                </c:pt>
                <c:pt idx="226">
                  <c:v>-24.13145339785439</c:v>
                </c:pt>
                <c:pt idx="227">
                  <c:v>-24.13145339785439</c:v>
                </c:pt>
                <c:pt idx="228">
                  <c:v>-24.13145339785439</c:v>
                </c:pt>
                <c:pt idx="229">
                  <c:v>-24.13145339785439</c:v>
                </c:pt>
                <c:pt idx="230">
                  <c:v>-24.13145339785439</c:v>
                </c:pt>
                <c:pt idx="231">
                  <c:v>-24.13145339785439</c:v>
                </c:pt>
                <c:pt idx="232">
                  <c:v>-24.13145339785439</c:v>
                </c:pt>
                <c:pt idx="233">
                  <c:v>-24.13145339785439</c:v>
                </c:pt>
                <c:pt idx="234">
                  <c:v>-24.13145339785439</c:v>
                </c:pt>
                <c:pt idx="235">
                  <c:v>-24.13145339785439</c:v>
                </c:pt>
                <c:pt idx="236">
                  <c:v>-24.13145339785439</c:v>
                </c:pt>
                <c:pt idx="237">
                  <c:v>-24.13145339785439</c:v>
                </c:pt>
                <c:pt idx="238">
                  <c:v>-24.13145339785439</c:v>
                </c:pt>
                <c:pt idx="239">
                  <c:v>-24.13145339785439</c:v>
                </c:pt>
                <c:pt idx="240">
                  <c:v>-24.13145339785439</c:v>
                </c:pt>
                <c:pt idx="241">
                  <c:v>-24.13145339785439</c:v>
                </c:pt>
                <c:pt idx="242">
                  <c:v>-24.13145339785439</c:v>
                </c:pt>
                <c:pt idx="243">
                  <c:v>-24.13145339785439</c:v>
                </c:pt>
                <c:pt idx="244">
                  <c:v>-24.13145339785439</c:v>
                </c:pt>
                <c:pt idx="245">
                  <c:v>-24.13145339785439</c:v>
                </c:pt>
                <c:pt idx="246">
                  <c:v>-24.13145339785439</c:v>
                </c:pt>
                <c:pt idx="247">
                  <c:v>-24.13145339785439</c:v>
                </c:pt>
                <c:pt idx="248">
                  <c:v>-24.13145339785439</c:v>
                </c:pt>
                <c:pt idx="249">
                  <c:v>-24.13145339785439</c:v>
                </c:pt>
                <c:pt idx="250">
                  <c:v>-24.13145339785439</c:v>
                </c:pt>
                <c:pt idx="251">
                  <c:v>-24.13145339785439</c:v>
                </c:pt>
                <c:pt idx="252">
                  <c:v>-24.13145339785439</c:v>
                </c:pt>
                <c:pt idx="253">
                  <c:v>-24.13145339785439</c:v>
                </c:pt>
                <c:pt idx="254">
                  <c:v>-24.13145339785439</c:v>
                </c:pt>
                <c:pt idx="255">
                  <c:v>-24.13145339785439</c:v>
                </c:pt>
                <c:pt idx="256">
                  <c:v>-24.13145339785439</c:v>
                </c:pt>
                <c:pt idx="257">
                  <c:v>-24.13145339785439</c:v>
                </c:pt>
                <c:pt idx="258">
                  <c:v>-24.13145339785439</c:v>
                </c:pt>
                <c:pt idx="259">
                  <c:v>-24.13145339785439</c:v>
                </c:pt>
                <c:pt idx="260">
                  <c:v>-24.13145339785439</c:v>
                </c:pt>
                <c:pt idx="261">
                  <c:v>-24.13145339785439</c:v>
                </c:pt>
                <c:pt idx="262">
                  <c:v>-24.13145339785439</c:v>
                </c:pt>
                <c:pt idx="263">
                  <c:v>-24.13145339785439</c:v>
                </c:pt>
                <c:pt idx="264">
                  <c:v>-24.13145339785439</c:v>
                </c:pt>
                <c:pt idx="265">
                  <c:v>-24.13145339785439</c:v>
                </c:pt>
                <c:pt idx="266">
                  <c:v>-24.13145339785439</c:v>
                </c:pt>
                <c:pt idx="267">
                  <c:v>-24.13145339785439</c:v>
                </c:pt>
                <c:pt idx="268">
                  <c:v>-24.13145339785439</c:v>
                </c:pt>
                <c:pt idx="269">
                  <c:v>-24.13145339785439</c:v>
                </c:pt>
                <c:pt idx="270">
                  <c:v>-24.13145339785439</c:v>
                </c:pt>
                <c:pt idx="271">
                  <c:v>-24.13145339785439</c:v>
                </c:pt>
                <c:pt idx="272">
                  <c:v>-24.13145339785439</c:v>
                </c:pt>
                <c:pt idx="273">
                  <c:v>-24.13145339785439</c:v>
                </c:pt>
                <c:pt idx="274">
                  <c:v>-24.13145339785439</c:v>
                </c:pt>
                <c:pt idx="275">
                  <c:v>-24.13145339785439</c:v>
                </c:pt>
                <c:pt idx="276">
                  <c:v>-24.13145339785439</c:v>
                </c:pt>
                <c:pt idx="277">
                  <c:v>-24.13145339785439</c:v>
                </c:pt>
                <c:pt idx="278">
                  <c:v>-24.13145339785439</c:v>
                </c:pt>
                <c:pt idx="279">
                  <c:v>-24.13145339785439</c:v>
                </c:pt>
                <c:pt idx="280">
                  <c:v>-24.13145339785439</c:v>
                </c:pt>
                <c:pt idx="281">
                  <c:v>-24.13145339785439</c:v>
                </c:pt>
                <c:pt idx="282">
                  <c:v>-24.13145339785439</c:v>
                </c:pt>
                <c:pt idx="283">
                  <c:v>-24.13145339785439</c:v>
                </c:pt>
                <c:pt idx="284">
                  <c:v>-24.13145339785439</c:v>
                </c:pt>
                <c:pt idx="285">
                  <c:v>-24.13145339785439</c:v>
                </c:pt>
                <c:pt idx="286">
                  <c:v>-24.13145339785439</c:v>
                </c:pt>
                <c:pt idx="287">
                  <c:v>-24.13145339785439</c:v>
                </c:pt>
                <c:pt idx="288">
                  <c:v>-24.13145339785439</c:v>
                </c:pt>
                <c:pt idx="289">
                  <c:v>-24.13145339785439</c:v>
                </c:pt>
                <c:pt idx="290">
                  <c:v>-24.13145339785439</c:v>
                </c:pt>
                <c:pt idx="291">
                  <c:v>-24.13145339785439</c:v>
                </c:pt>
                <c:pt idx="292">
                  <c:v>-24.13145339785439</c:v>
                </c:pt>
                <c:pt idx="293">
                  <c:v>-24.13145339785439</c:v>
                </c:pt>
                <c:pt idx="294">
                  <c:v>-24.13145339785439</c:v>
                </c:pt>
                <c:pt idx="295">
                  <c:v>-24.13145339785439</c:v>
                </c:pt>
                <c:pt idx="296">
                  <c:v>-24.13145339785439</c:v>
                </c:pt>
                <c:pt idx="297">
                  <c:v>-24.13145339785439</c:v>
                </c:pt>
                <c:pt idx="298">
                  <c:v>-24.13145339785439</c:v>
                </c:pt>
                <c:pt idx="299">
                  <c:v>-24.13145339785439</c:v>
                </c:pt>
                <c:pt idx="300">
                  <c:v>-24.13145339785439</c:v>
                </c:pt>
                <c:pt idx="301">
                  <c:v>-24.13145339785439</c:v>
                </c:pt>
                <c:pt idx="302">
                  <c:v>-24.13145339785439</c:v>
                </c:pt>
                <c:pt idx="303">
                  <c:v>-24.13145339785439</c:v>
                </c:pt>
                <c:pt idx="304">
                  <c:v>-24.13145339785439</c:v>
                </c:pt>
                <c:pt idx="305">
                  <c:v>-24.13145339785439</c:v>
                </c:pt>
                <c:pt idx="306">
                  <c:v>-24.13145339785439</c:v>
                </c:pt>
                <c:pt idx="307">
                  <c:v>-24.13145339785439</c:v>
                </c:pt>
                <c:pt idx="308">
                  <c:v>-24.13145339785439</c:v>
                </c:pt>
                <c:pt idx="309">
                  <c:v>-24.13145339785439</c:v>
                </c:pt>
                <c:pt idx="310">
                  <c:v>-24.13145339785439</c:v>
                </c:pt>
                <c:pt idx="311">
                  <c:v>-24.13145339785439</c:v>
                </c:pt>
                <c:pt idx="312">
                  <c:v>-24.13145339785439</c:v>
                </c:pt>
                <c:pt idx="313">
                  <c:v>-24.13145339785439</c:v>
                </c:pt>
                <c:pt idx="314">
                  <c:v>-24.13145339785439</c:v>
                </c:pt>
                <c:pt idx="315">
                  <c:v>-24.13145339785439</c:v>
                </c:pt>
                <c:pt idx="316">
                  <c:v>-24.13145339785439</c:v>
                </c:pt>
                <c:pt idx="317">
                  <c:v>-24.13145339785439</c:v>
                </c:pt>
                <c:pt idx="318">
                  <c:v>-24.13145339785439</c:v>
                </c:pt>
                <c:pt idx="319">
                  <c:v>-24.13145339785439</c:v>
                </c:pt>
                <c:pt idx="320">
                  <c:v>-24.13145339785439</c:v>
                </c:pt>
                <c:pt idx="321">
                  <c:v>-24.13145339785439</c:v>
                </c:pt>
                <c:pt idx="322">
                  <c:v>-24.13145339785439</c:v>
                </c:pt>
                <c:pt idx="323">
                  <c:v>-24.13145339785439</c:v>
                </c:pt>
                <c:pt idx="324">
                  <c:v>-24.13145339785439</c:v>
                </c:pt>
                <c:pt idx="325">
                  <c:v>-24.13145339785439</c:v>
                </c:pt>
                <c:pt idx="326">
                  <c:v>-24.13145339785439</c:v>
                </c:pt>
                <c:pt idx="327">
                  <c:v>-24.13145339785439</c:v>
                </c:pt>
                <c:pt idx="328">
                  <c:v>-24.13145339785439</c:v>
                </c:pt>
                <c:pt idx="329">
                  <c:v>-24.13145339785439</c:v>
                </c:pt>
                <c:pt idx="330">
                  <c:v>-24.13145339785439</c:v>
                </c:pt>
                <c:pt idx="331">
                  <c:v>-24.13145339785439</c:v>
                </c:pt>
                <c:pt idx="332">
                  <c:v>-24.13145339785439</c:v>
                </c:pt>
                <c:pt idx="333">
                  <c:v>-24.13145339785439</c:v>
                </c:pt>
                <c:pt idx="334">
                  <c:v>-24.13145339785439</c:v>
                </c:pt>
                <c:pt idx="335">
                  <c:v>-24.13145339785439</c:v>
                </c:pt>
                <c:pt idx="336">
                  <c:v>-24.13145339785439</c:v>
                </c:pt>
                <c:pt idx="337">
                  <c:v>-24.13145339785439</c:v>
                </c:pt>
                <c:pt idx="338">
                  <c:v>-24.13145339785439</c:v>
                </c:pt>
                <c:pt idx="339">
                  <c:v>-24.13145339785439</c:v>
                </c:pt>
                <c:pt idx="340">
                  <c:v>-24.13145339785439</c:v>
                </c:pt>
                <c:pt idx="341">
                  <c:v>-24.13145339785439</c:v>
                </c:pt>
                <c:pt idx="342">
                  <c:v>-24.13145339785439</c:v>
                </c:pt>
                <c:pt idx="343">
                  <c:v>-24.13145339785439</c:v>
                </c:pt>
                <c:pt idx="344">
                  <c:v>-24.13145339785439</c:v>
                </c:pt>
                <c:pt idx="345">
                  <c:v>-24.13145339785439</c:v>
                </c:pt>
                <c:pt idx="346">
                  <c:v>-24.13145339785439</c:v>
                </c:pt>
                <c:pt idx="347">
                  <c:v>-24.13145339785439</c:v>
                </c:pt>
                <c:pt idx="348">
                  <c:v>-24.13145339785439</c:v>
                </c:pt>
                <c:pt idx="349">
                  <c:v>-24.13145339785439</c:v>
                </c:pt>
                <c:pt idx="350">
                  <c:v>-24.13145339785439</c:v>
                </c:pt>
                <c:pt idx="351">
                  <c:v>-24.13145339785439</c:v>
                </c:pt>
                <c:pt idx="352">
                  <c:v>-24.13145339785439</c:v>
                </c:pt>
                <c:pt idx="353">
                  <c:v>-24.13145339785439</c:v>
                </c:pt>
                <c:pt idx="354">
                  <c:v>-24.13145339785439</c:v>
                </c:pt>
                <c:pt idx="355">
                  <c:v>-24.13145339785439</c:v>
                </c:pt>
                <c:pt idx="356">
                  <c:v>-24.13145339785439</c:v>
                </c:pt>
                <c:pt idx="357">
                  <c:v>-24.13145339785439</c:v>
                </c:pt>
                <c:pt idx="358">
                  <c:v>-24.13145339785439</c:v>
                </c:pt>
                <c:pt idx="359">
                  <c:v>-24.13145339785439</c:v>
                </c:pt>
                <c:pt idx="360">
                  <c:v>-24.13145339785439</c:v>
                </c:pt>
                <c:pt idx="361">
                  <c:v>-24.13145339785439</c:v>
                </c:pt>
                <c:pt idx="362">
                  <c:v>-24.13145339785439</c:v>
                </c:pt>
                <c:pt idx="363">
                  <c:v>-24.13145339785439</c:v>
                </c:pt>
                <c:pt idx="364">
                  <c:v>-24.13145339785439</c:v>
                </c:pt>
                <c:pt idx="365">
                  <c:v>-24.13145339785439</c:v>
                </c:pt>
                <c:pt idx="366">
                  <c:v>-24.13145339785439</c:v>
                </c:pt>
                <c:pt idx="367">
                  <c:v>-24.13145339785439</c:v>
                </c:pt>
                <c:pt idx="368">
                  <c:v>-24.13145339785439</c:v>
                </c:pt>
                <c:pt idx="369">
                  <c:v>-24.13145339785439</c:v>
                </c:pt>
                <c:pt idx="370">
                  <c:v>-24.13145339785439</c:v>
                </c:pt>
                <c:pt idx="371">
                  <c:v>-24.13145339785439</c:v>
                </c:pt>
                <c:pt idx="372">
                  <c:v>-24.13145339785439</c:v>
                </c:pt>
                <c:pt idx="373">
                  <c:v>-24.13145339785439</c:v>
                </c:pt>
                <c:pt idx="374">
                  <c:v>-24.13145339785439</c:v>
                </c:pt>
                <c:pt idx="375">
                  <c:v>-24.13145339785439</c:v>
                </c:pt>
                <c:pt idx="376">
                  <c:v>-24.13145339785439</c:v>
                </c:pt>
                <c:pt idx="377">
                  <c:v>-24.13145339785439</c:v>
                </c:pt>
                <c:pt idx="378">
                  <c:v>-24.13145339785439</c:v>
                </c:pt>
                <c:pt idx="379">
                  <c:v>-24.13145339785439</c:v>
                </c:pt>
                <c:pt idx="380">
                  <c:v>-24.13145339785439</c:v>
                </c:pt>
                <c:pt idx="381">
                  <c:v>-24.13145339785439</c:v>
                </c:pt>
                <c:pt idx="382">
                  <c:v>-24.13145339785439</c:v>
                </c:pt>
                <c:pt idx="383">
                  <c:v>-24.13145339785439</c:v>
                </c:pt>
                <c:pt idx="384">
                  <c:v>-24.13145339785439</c:v>
                </c:pt>
                <c:pt idx="385">
                  <c:v>-24.13145339785439</c:v>
                </c:pt>
                <c:pt idx="386">
                  <c:v>-24.13145339785439</c:v>
                </c:pt>
                <c:pt idx="387">
                  <c:v>-24.13145339785439</c:v>
                </c:pt>
                <c:pt idx="388">
                  <c:v>-24.13145339785439</c:v>
                </c:pt>
                <c:pt idx="389">
                  <c:v>-24.13145339785439</c:v>
                </c:pt>
                <c:pt idx="390">
                  <c:v>-24.13145339785439</c:v>
                </c:pt>
                <c:pt idx="391">
                  <c:v>-24.13145339785439</c:v>
                </c:pt>
                <c:pt idx="392">
                  <c:v>-24.13145339785439</c:v>
                </c:pt>
                <c:pt idx="393">
                  <c:v>-24.13145339785439</c:v>
                </c:pt>
                <c:pt idx="394">
                  <c:v>-24.13145339785439</c:v>
                </c:pt>
                <c:pt idx="395">
                  <c:v>-24.13145339785439</c:v>
                </c:pt>
                <c:pt idx="396">
                  <c:v>-24.13145339785439</c:v>
                </c:pt>
                <c:pt idx="397">
                  <c:v>-24.13145339785439</c:v>
                </c:pt>
                <c:pt idx="398">
                  <c:v>-24.13145339785439</c:v>
                </c:pt>
                <c:pt idx="399">
                  <c:v>-24.13145339785439</c:v>
                </c:pt>
                <c:pt idx="400">
                  <c:v>-24.13145339785439</c:v>
                </c:pt>
                <c:pt idx="401">
                  <c:v>-24.13145339785439</c:v>
                </c:pt>
                <c:pt idx="402">
                  <c:v>-24.13145339785439</c:v>
                </c:pt>
                <c:pt idx="403">
                  <c:v>-24.13145339785439</c:v>
                </c:pt>
                <c:pt idx="404">
                  <c:v>-24.13145339785439</c:v>
                </c:pt>
                <c:pt idx="405">
                  <c:v>-24.13145339785439</c:v>
                </c:pt>
                <c:pt idx="406">
                  <c:v>-24.13145339785439</c:v>
                </c:pt>
                <c:pt idx="407">
                  <c:v>-24.13145339785439</c:v>
                </c:pt>
                <c:pt idx="408">
                  <c:v>-24.13145339785439</c:v>
                </c:pt>
                <c:pt idx="409">
                  <c:v>-24.13145339785439</c:v>
                </c:pt>
                <c:pt idx="410">
                  <c:v>-24.13145339785439</c:v>
                </c:pt>
                <c:pt idx="411">
                  <c:v>-24.13145339785439</c:v>
                </c:pt>
                <c:pt idx="412">
                  <c:v>-24.13145339785439</c:v>
                </c:pt>
                <c:pt idx="413">
                  <c:v>-24.13145339785439</c:v>
                </c:pt>
                <c:pt idx="414">
                  <c:v>-24.13145339785439</c:v>
                </c:pt>
                <c:pt idx="415">
                  <c:v>-24.13145339785439</c:v>
                </c:pt>
                <c:pt idx="416">
                  <c:v>-24.13145339785439</c:v>
                </c:pt>
                <c:pt idx="417">
                  <c:v>-24.13145339785439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3"/>
          <c:order val="3"/>
          <c:tx>
            <c:strRef>
              <c:f>'CO2-JGC Vert'!$AV$1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'CO2-JGC Vert'!$AV$2:$AV$419</c:f>
              <c:numCache>
                <c:formatCode>0.00000</c:formatCode>
                <c:ptCount val="418"/>
                <c:pt idx="0">
                  <c:v>-23.212640765939884</c:v>
                </c:pt>
                <c:pt idx="1">
                  <c:v>-23.212640765939884</c:v>
                </c:pt>
                <c:pt idx="2">
                  <c:v>-23.212640765939884</c:v>
                </c:pt>
                <c:pt idx="3">
                  <c:v>-23.212640765939884</c:v>
                </c:pt>
                <c:pt idx="4">
                  <c:v>-23.212640765939884</c:v>
                </c:pt>
                <c:pt idx="5">
                  <c:v>-23.212640765939884</c:v>
                </c:pt>
                <c:pt idx="6">
                  <c:v>-23.212640765939884</c:v>
                </c:pt>
                <c:pt idx="7">
                  <c:v>-23.212640765939884</c:v>
                </c:pt>
                <c:pt idx="8">
                  <c:v>-23.212640765939884</c:v>
                </c:pt>
                <c:pt idx="9">
                  <c:v>-23.212640765939884</c:v>
                </c:pt>
                <c:pt idx="10">
                  <c:v>-23.212640765939884</c:v>
                </c:pt>
                <c:pt idx="11">
                  <c:v>-23.212640765939884</c:v>
                </c:pt>
                <c:pt idx="12">
                  <c:v>-23.212640765939884</c:v>
                </c:pt>
                <c:pt idx="13">
                  <c:v>-23.212640765939884</c:v>
                </c:pt>
                <c:pt idx="14">
                  <c:v>-23.212640765939884</c:v>
                </c:pt>
                <c:pt idx="15">
                  <c:v>-23.212640765939884</c:v>
                </c:pt>
                <c:pt idx="16">
                  <c:v>-23.212640765939884</c:v>
                </c:pt>
                <c:pt idx="17">
                  <c:v>-23.212640765939884</c:v>
                </c:pt>
                <c:pt idx="18">
                  <c:v>-23.212640765939884</c:v>
                </c:pt>
                <c:pt idx="19">
                  <c:v>-23.212640765939884</c:v>
                </c:pt>
                <c:pt idx="20">
                  <c:v>-23.212640765939884</c:v>
                </c:pt>
                <c:pt idx="21">
                  <c:v>-23.212640765939884</c:v>
                </c:pt>
                <c:pt idx="22">
                  <c:v>-23.212640765939884</c:v>
                </c:pt>
                <c:pt idx="23">
                  <c:v>-23.212640765939884</c:v>
                </c:pt>
                <c:pt idx="24">
                  <c:v>-23.212640765939884</c:v>
                </c:pt>
                <c:pt idx="25">
                  <c:v>-23.212640765939884</c:v>
                </c:pt>
                <c:pt idx="26">
                  <c:v>-23.212640765939884</c:v>
                </c:pt>
                <c:pt idx="27">
                  <c:v>-23.212640765939884</c:v>
                </c:pt>
                <c:pt idx="28">
                  <c:v>-23.212640765939884</c:v>
                </c:pt>
                <c:pt idx="29">
                  <c:v>-23.212640765939884</c:v>
                </c:pt>
                <c:pt idx="30">
                  <c:v>-23.212640765939884</c:v>
                </c:pt>
                <c:pt idx="31">
                  <c:v>-23.212640765939884</c:v>
                </c:pt>
                <c:pt idx="32">
                  <c:v>-23.212640765939884</c:v>
                </c:pt>
                <c:pt idx="33">
                  <c:v>-23.212640765939884</c:v>
                </c:pt>
                <c:pt idx="34">
                  <c:v>-23.212640765939884</c:v>
                </c:pt>
                <c:pt idx="35">
                  <c:v>-23.212640765939884</c:v>
                </c:pt>
                <c:pt idx="36">
                  <c:v>-23.212640765939884</c:v>
                </c:pt>
                <c:pt idx="37">
                  <c:v>-23.212640765939884</c:v>
                </c:pt>
                <c:pt idx="38">
                  <c:v>-23.212640765939884</c:v>
                </c:pt>
                <c:pt idx="39">
                  <c:v>-23.212640765939884</c:v>
                </c:pt>
                <c:pt idx="40">
                  <c:v>-23.212640765939884</c:v>
                </c:pt>
                <c:pt idx="41">
                  <c:v>-23.212640765939884</c:v>
                </c:pt>
                <c:pt idx="42">
                  <c:v>-23.212640765939884</c:v>
                </c:pt>
                <c:pt idx="43">
                  <c:v>-23.212640765939884</c:v>
                </c:pt>
                <c:pt idx="44">
                  <c:v>-23.212640765939884</c:v>
                </c:pt>
                <c:pt idx="45">
                  <c:v>-23.212640765939884</c:v>
                </c:pt>
                <c:pt idx="46">
                  <c:v>-23.212640765939884</c:v>
                </c:pt>
                <c:pt idx="47">
                  <c:v>-23.212640765939884</c:v>
                </c:pt>
                <c:pt idx="48">
                  <c:v>-23.212640765939884</c:v>
                </c:pt>
                <c:pt idx="49">
                  <c:v>-23.212640765939884</c:v>
                </c:pt>
                <c:pt idx="50">
                  <c:v>-23.212640765939884</c:v>
                </c:pt>
                <c:pt idx="51">
                  <c:v>-23.212640765939884</c:v>
                </c:pt>
                <c:pt idx="52">
                  <c:v>-23.212640765939884</c:v>
                </c:pt>
                <c:pt idx="53">
                  <c:v>-23.212640765939884</c:v>
                </c:pt>
                <c:pt idx="54">
                  <c:v>-23.212640765939884</c:v>
                </c:pt>
                <c:pt idx="55">
                  <c:v>-23.212640765939884</c:v>
                </c:pt>
                <c:pt idx="56">
                  <c:v>-23.212640765939884</c:v>
                </c:pt>
                <c:pt idx="57">
                  <c:v>-23.212640765939884</c:v>
                </c:pt>
                <c:pt idx="58">
                  <c:v>-23.212640765939884</c:v>
                </c:pt>
                <c:pt idx="59">
                  <c:v>-23.212640765939884</c:v>
                </c:pt>
                <c:pt idx="60">
                  <c:v>-23.212640765939884</c:v>
                </c:pt>
                <c:pt idx="61">
                  <c:v>-23.212640765939884</c:v>
                </c:pt>
                <c:pt idx="62">
                  <c:v>-23.212640765939884</c:v>
                </c:pt>
                <c:pt idx="63">
                  <c:v>-23.212640765939884</c:v>
                </c:pt>
                <c:pt idx="64">
                  <c:v>-23.212640765939884</c:v>
                </c:pt>
                <c:pt idx="65">
                  <c:v>-23.212640765939884</c:v>
                </c:pt>
                <c:pt idx="66">
                  <c:v>-23.212640765939884</c:v>
                </c:pt>
                <c:pt idx="67">
                  <c:v>-23.212640765939884</c:v>
                </c:pt>
                <c:pt idx="68">
                  <c:v>-23.212640765939884</c:v>
                </c:pt>
                <c:pt idx="69">
                  <c:v>-23.212640765939884</c:v>
                </c:pt>
                <c:pt idx="70">
                  <c:v>-23.212640765939884</c:v>
                </c:pt>
                <c:pt idx="71">
                  <c:v>-23.212640765939884</c:v>
                </c:pt>
                <c:pt idx="72">
                  <c:v>-23.212640765939884</c:v>
                </c:pt>
                <c:pt idx="73">
                  <c:v>-23.212640765939884</c:v>
                </c:pt>
                <c:pt idx="74">
                  <c:v>-23.212640765939884</c:v>
                </c:pt>
                <c:pt idx="75">
                  <c:v>-23.212640765939884</c:v>
                </c:pt>
                <c:pt idx="76">
                  <c:v>-23.212640765939884</c:v>
                </c:pt>
                <c:pt idx="77">
                  <c:v>-23.212640765939884</c:v>
                </c:pt>
                <c:pt idx="78">
                  <c:v>-23.212640765939884</c:v>
                </c:pt>
                <c:pt idx="79">
                  <c:v>-23.212640765939884</c:v>
                </c:pt>
                <c:pt idx="80">
                  <c:v>-23.212640765939884</c:v>
                </c:pt>
                <c:pt idx="81">
                  <c:v>-23.212640765939884</c:v>
                </c:pt>
                <c:pt idx="82">
                  <c:v>-23.212640765939884</c:v>
                </c:pt>
                <c:pt idx="83">
                  <c:v>-23.212640765939884</c:v>
                </c:pt>
                <c:pt idx="84">
                  <c:v>-23.212640765939884</c:v>
                </c:pt>
                <c:pt idx="85">
                  <c:v>-23.212640765939884</c:v>
                </c:pt>
                <c:pt idx="86">
                  <c:v>-23.212640765939884</c:v>
                </c:pt>
                <c:pt idx="87">
                  <c:v>-23.212640765939884</c:v>
                </c:pt>
                <c:pt idx="88">
                  <c:v>-23.212640765939884</c:v>
                </c:pt>
                <c:pt idx="89">
                  <c:v>-23.212640765939884</c:v>
                </c:pt>
                <c:pt idx="90">
                  <c:v>-23.212640765939884</c:v>
                </c:pt>
                <c:pt idx="91">
                  <c:v>-23.212640765939884</c:v>
                </c:pt>
                <c:pt idx="92">
                  <c:v>-23.212640765939884</c:v>
                </c:pt>
                <c:pt idx="93">
                  <c:v>-23.212640765939884</c:v>
                </c:pt>
                <c:pt idx="94">
                  <c:v>-23.212640765939884</c:v>
                </c:pt>
                <c:pt idx="95">
                  <c:v>-23.212640765939884</c:v>
                </c:pt>
                <c:pt idx="96">
                  <c:v>-23.212640765939884</c:v>
                </c:pt>
                <c:pt idx="97">
                  <c:v>-23.212640765939884</c:v>
                </c:pt>
                <c:pt idx="98">
                  <c:v>-23.212640765939884</c:v>
                </c:pt>
                <c:pt idx="99">
                  <c:v>-23.212640765939884</c:v>
                </c:pt>
                <c:pt idx="100">
                  <c:v>-23.212640765939884</c:v>
                </c:pt>
                <c:pt idx="101">
                  <c:v>-23.212640765939884</c:v>
                </c:pt>
                <c:pt idx="102">
                  <c:v>-23.212640765939884</c:v>
                </c:pt>
                <c:pt idx="103">
                  <c:v>-23.212640765939884</c:v>
                </c:pt>
                <c:pt idx="104">
                  <c:v>-23.212640765939884</c:v>
                </c:pt>
                <c:pt idx="105">
                  <c:v>-23.212640765939884</c:v>
                </c:pt>
                <c:pt idx="106">
                  <c:v>-23.212640765939884</c:v>
                </c:pt>
                <c:pt idx="107">
                  <c:v>-23.212640765939884</c:v>
                </c:pt>
                <c:pt idx="108">
                  <c:v>-23.212640765939884</c:v>
                </c:pt>
                <c:pt idx="109">
                  <c:v>-23.212640765939884</c:v>
                </c:pt>
                <c:pt idx="110">
                  <c:v>-23.212640765939884</c:v>
                </c:pt>
                <c:pt idx="111">
                  <c:v>-23.212640765939884</c:v>
                </c:pt>
                <c:pt idx="112">
                  <c:v>-23.212640765939884</c:v>
                </c:pt>
                <c:pt idx="113">
                  <c:v>-23.212640765939884</c:v>
                </c:pt>
                <c:pt idx="114">
                  <c:v>-23.212640765939884</c:v>
                </c:pt>
                <c:pt idx="115">
                  <c:v>-23.212640765939884</c:v>
                </c:pt>
                <c:pt idx="116">
                  <c:v>-23.212640765939884</c:v>
                </c:pt>
                <c:pt idx="117">
                  <c:v>-23.212640765939884</c:v>
                </c:pt>
                <c:pt idx="118">
                  <c:v>-23.212640765939884</c:v>
                </c:pt>
                <c:pt idx="119">
                  <c:v>-23.212640765939884</c:v>
                </c:pt>
                <c:pt idx="120">
                  <c:v>-23.212640765939884</c:v>
                </c:pt>
                <c:pt idx="121">
                  <c:v>-23.212640765939884</c:v>
                </c:pt>
                <c:pt idx="122">
                  <c:v>-23.212640765939884</c:v>
                </c:pt>
                <c:pt idx="123">
                  <c:v>-23.212640765939884</c:v>
                </c:pt>
                <c:pt idx="124">
                  <c:v>-23.212640765939884</c:v>
                </c:pt>
                <c:pt idx="125">
                  <c:v>-23.212640765939884</c:v>
                </c:pt>
                <c:pt idx="126">
                  <c:v>-23.212640765939884</c:v>
                </c:pt>
                <c:pt idx="127">
                  <c:v>-23.212640765939884</c:v>
                </c:pt>
                <c:pt idx="128">
                  <c:v>-23.212640765939884</c:v>
                </c:pt>
                <c:pt idx="129">
                  <c:v>-23.212640765939884</c:v>
                </c:pt>
                <c:pt idx="130">
                  <c:v>-23.212640765939884</c:v>
                </c:pt>
                <c:pt idx="131">
                  <c:v>-23.212640765939884</c:v>
                </c:pt>
                <c:pt idx="132">
                  <c:v>-23.212640765939884</c:v>
                </c:pt>
                <c:pt idx="133">
                  <c:v>-23.212640765939884</c:v>
                </c:pt>
                <c:pt idx="134">
                  <c:v>-23.212640765939884</c:v>
                </c:pt>
                <c:pt idx="135">
                  <c:v>-23.212640765939884</c:v>
                </c:pt>
                <c:pt idx="136">
                  <c:v>-23.212640765939884</c:v>
                </c:pt>
                <c:pt idx="137">
                  <c:v>-23.212640765939884</c:v>
                </c:pt>
                <c:pt idx="138">
                  <c:v>-23.212640765939884</c:v>
                </c:pt>
                <c:pt idx="139">
                  <c:v>-23.212640765939884</c:v>
                </c:pt>
                <c:pt idx="140">
                  <c:v>-23.212640765939884</c:v>
                </c:pt>
                <c:pt idx="141">
                  <c:v>-23.212640765939884</c:v>
                </c:pt>
                <c:pt idx="142">
                  <c:v>-23.212640765939884</c:v>
                </c:pt>
                <c:pt idx="143">
                  <c:v>-23.212640765939884</c:v>
                </c:pt>
                <c:pt idx="144">
                  <c:v>-23.212640765939884</c:v>
                </c:pt>
                <c:pt idx="145">
                  <c:v>-23.212640765939884</c:v>
                </c:pt>
                <c:pt idx="146">
                  <c:v>-23.212640765939884</c:v>
                </c:pt>
                <c:pt idx="147">
                  <c:v>-23.212640765939884</c:v>
                </c:pt>
                <c:pt idx="148">
                  <c:v>-23.212640765939884</c:v>
                </c:pt>
                <c:pt idx="149">
                  <c:v>-23.212640765939884</c:v>
                </c:pt>
                <c:pt idx="150">
                  <c:v>-23.212640765939884</c:v>
                </c:pt>
                <c:pt idx="151">
                  <c:v>-23.212640765939884</c:v>
                </c:pt>
                <c:pt idx="152">
                  <c:v>-23.212640765939884</c:v>
                </c:pt>
                <c:pt idx="153">
                  <c:v>-23.212640765939884</c:v>
                </c:pt>
                <c:pt idx="154">
                  <c:v>-23.212640765939884</c:v>
                </c:pt>
                <c:pt idx="155">
                  <c:v>-23.212640765939884</c:v>
                </c:pt>
                <c:pt idx="156">
                  <c:v>-23.212640765939884</c:v>
                </c:pt>
                <c:pt idx="157">
                  <c:v>-23.212640765939884</c:v>
                </c:pt>
                <c:pt idx="158">
                  <c:v>-23.212640765939884</c:v>
                </c:pt>
                <c:pt idx="159">
                  <c:v>-23.212640765939884</c:v>
                </c:pt>
                <c:pt idx="160">
                  <c:v>-23.212640765939884</c:v>
                </c:pt>
                <c:pt idx="161">
                  <c:v>-23.212640765939884</c:v>
                </c:pt>
                <c:pt idx="162">
                  <c:v>-23.212640765939884</c:v>
                </c:pt>
                <c:pt idx="163">
                  <c:v>-23.212640765939884</c:v>
                </c:pt>
                <c:pt idx="164">
                  <c:v>-23.212640765939884</c:v>
                </c:pt>
                <c:pt idx="165">
                  <c:v>-23.212640765939884</c:v>
                </c:pt>
                <c:pt idx="166">
                  <c:v>-23.212640765939884</c:v>
                </c:pt>
                <c:pt idx="167">
                  <c:v>-23.212640765939884</c:v>
                </c:pt>
                <c:pt idx="168">
                  <c:v>-23.212640765939884</c:v>
                </c:pt>
                <c:pt idx="169">
                  <c:v>-23.212640765939884</c:v>
                </c:pt>
                <c:pt idx="170">
                  <c:v>-23.212640765939884</c:v>
                </c:pt>
                <c:pt idx="171">
                  <c:v>-23.212640765939884</c:v>
                </c:pt>
                <c:pt idx="172">
                  <c:v>-23.212640765939884</c:v>
                </c:pt>
                <c:pt idx="173">
                  <c:v>-23.212640765939884</c:v>
                </c:pt>
                <c:pt idx="174">
                  <c:v>-23.212640765939884</c:v>
                </c:pt>
                <c:pt idx="175">
                  <c:v>-23.212640765939884</c:v>
                </c:pt>
                <c:pt idx="176">
                  <c:v>-23.212640765939884</c:v>
                </c:pt>
                <c:pt idx="177">
                  <c:v>-23.212640765939884</c:v>
                </c:pt>
                <c:pt idx="178">
                  <c:v>-23.212640765939884</c:v>
                </c:pt>
                <c:pt idx="179">
                  <c:v>-23.212640765939884</c:v>
                </c:pt>
                <c:pt idx="180">
                  <c:v>-23.212640765939884</c:v>
                </c:pt>
                <c:pt idx="181">
                  <c:v>-23.212640765939884</c:v>
                </c:pt>
                <c:pt idx="182">
                  <c:v>-23.212640765939884</c:v>
                </c:pt>
                <c:pt idx="183">
                  <c:v>-23.212640765939884</c:v>
                </c:pt>
                <c:pt idx="184">
                  <c:v>-23.212640765939884</c:v>
                </c:pt>
                <c:pt idx="185">
                  <c:v>-23.212640765939884</c:v>
                </c:pt>
                <c:pt idx="186">
                  <c:v>-23.212640765939884</c:v>
                </c:pt>
                <c:pt idx="187">
                  <c:v>-23.212640765939884</c:v>
                </c:pt>
                <c:pt idx="188">
                  <c:v>-23.212640765939884</c:v>
                </c:pt>
                <c:pt idx="189">
                  <c:v>-23.212640765939884</c:v>
                </c:pt>
                <c:pt idx="190">
                  <c:v>-23.212640765939884</c:v>
                </c:pt>
                <c:pt idx="191">
                  <c:v>-23.212640765939884</c:v>
                </c:pt>
                <c:pt idx="192">
                  <c:v>-23.212640765939884</c:v>
                </c:pt>
                <c:pt idx="193">
                  <c:v>-23.212640765939884</c:v>
                </c:pt>
                <c:pt idx="194">
                  <c:v>-23.212640765939884</c:v>
                </c:pt>
                <c:pt idx="195">
                  <c:v>-23.212640765939884</c:v>
                </c:pt>
                <c:pt idx="196">
                  <c:v>-23.212640765939884</c:v>
                </c:pt>
                <c:pt idx="197">
                  <c:v>-23.212640765939884</c:v>
                </c:pt>
                <c:pt idx="198">
                  <c:v>-23.212640765939884</c:v>
                </c:pt>
                <c:pt idx="199">
                  <c:v>-23.212640765939884</c:v>
                </c:pt>
                <c:pt idx="200">
                  <c:v>-23.212640765939884</c:v>
                </c:pt>
                <c:pt idx="201">
                  <c:v>-23.212640765939884</c:v>
                </c:pt>
                <c:pt idx="202">
                  <c:v>-23.212640765939884</c:v>
                </c:pt>
                <c:pt idx="203">
                  <c:v>-23.212640765939884</c:v>
                </c:pt>
                <c:pt idx="204">
                  <c:v>-23.212640765939884</c:v>
                </c:pt>
                <c:pt idx="205">
                  <c:v>-23.212640765939884</c:v>
                </c:pt>
                <c:pt idx="206">
                  <c:v>-23.212640765939884</c:v>
                </c:pt>
                <c:pt idx="207">
                  <c:v>-23.212640765939884</c:v>
                </c:pt>
                <c:pt idx="208">
                  <c:v>-23.212640765939884</c:v>
                </c:pt>
                <c:pt idx="209">
                  <c:v>-23.212640765939884</c:v>
                </c:pt>
                <c:pt idx="210">
                  <c:v>-23.212640765939884</c:v>
                </c:pt>
                <c:pt idx="211">
                  <c:v>-23.212640765939884</c:v>
                </c:pt>
                <c:pt idx="212">
                  <c:v>-23.212640765939884</c:v>
                </c:pt>
                <c:pt idx="213">
                  <c:v>-23.212640765939884</c:v>
                </c:pt>
                <c:pt idx="214">
                  <c:v>-23.212640765939884</c:v>
                </c:pt>
                <c:pt idx="215">
                  <c:v>-23.212640765939884</c:v>
                </c:pt>
                <c:pt idx="216">
                  <c:v>-23.212640765939884</c:v>
                </c:pt>
                <c:pt idx="217">
                  <c:v>-23.212640765939884</c:v>
                </c:pt>
                <c:pt idx="218">
                  <c:v>-23.212640765939884</c:v>
                </c:pt>
                <c:pt idx="219">
                  <c:v>-23.212640765939884</c:v>
                </c:pt>
                <c:pt idx="220">
                  <c:v>-23.212640765939884</c:v>
                </c:pt>
                <c:pt idx="221">
                  <c:v>-23.212640765939884</c:v>
                </c:pt>
                <c:pt idx="222">
                  <c:v>-23.212640765939884</c:v>
                </c:pt>
                <c:pt idx="223">
                  <c:v>-23.212640765939884</c:v>
                </c:pt>
                <c:pt idx="224">
                  <c:v>-23.212640765939884</c:v>
                </c:pt>
                <c:pt idx="225">
                  <c:v>-23.212640765939884</c:v>
                </c:pt>
                <c:pt idx="226">
                  <c:v>-23.212640765939884</c:v>
                </c:pt>
                <c:pt idx="227">
                  <c:v>-23.212640765939884</c:v>
                </c:pt>
                <c:pt idx="228">
                  <c:v>-23.212640765939884</c:v>
                </c:pt>
                <c:pt idx="229">
                  <c:v>-23.212640765939884</c:v>
                </c:pt>
                <c:pt idx="230">
                  <c:v>-23.212640765939884</c:v>
                </c:pt>
                <c:pt idx="231">
                  <c:v>-23.212640765939884</c:v>
                </c:pt>
                <c:pt idx="232">
                  <c:v>-23.212640765939884</c:v>
                </c:pt>
                <c:pt idx="233">
                  <c:v>-23.212640765939884</c:v>
                </c:pt>
                <c:pt idx="234">
                  <c:v>-23.212640765939884</c:v>
                </c:pt>
                <c:pt idx="235">
                  <c:v>-23.212640765939884</c:v>
                </c:pt>
                <c:pt idx="236">
                  <c:v>-23.212640765939884</c:v>
                </c:pt>
                <c:pt idx="237">
                  <c:v>-23.212640765939884</c:v>
                </c:pt>
                <c:pt idx="238">
                  <c:v>-23.212640765939884</c:v>
                </c:pt>
                <c:pt idx="239">
                  <c:v>-23.212640765939884</c:v>
                </c:pt>
                <c:pt idx="240">
                  <c:v>-23.212640765939884</c:v>
                </c:pt>
                <c:pt idx="241">
                  <c:v>-23.212640765939884</c:v>
                </c:pt>
                <c:pt idx="242">
                  <c:v>-23.212640765939884</c:v>
                </c:pt>
                <c:pt idx="243">
                  <c:v>-23.212640765939884</c:v>
                </c:pt>
                <c:pt idx="244">
                  <c:v>-23.212640765939884</c:v>
                </c:pt>
                <c:pt idx="245">
                  <c:v>-23.212640765939884</c:v>
                </c:pt>
                <c:pt idx="246">
                  <c:v>-23.212640765939884</c:v>
                </c:pt>
                <c:pt idx="247">
                  <c:v>-23.212640765939884</c:v>
                </c:pt>
                <c:pt idx="248">
                  <c:v>-23.212640765939884</c:v>
                </c:pt>
                <c:pt idx="249">
                  <c:v>-23.212640765939884</c:v>
                </c:pt>
                <c:pt idx="250">
                  <c:v>-23.212640765939884</c:v>
                </c:pt>
                <c:pt idx="251">
                  <c:v>-23.212640765939884</c:v>
                </c:pt>
                <c:pt idx="252">
                  <c:v>-23.212640765939884</c:v>
                </c:pt>
                <c:pt idx="253">
                  <c:v>-23.212640765939884</c:v>
                </c:pt>
                <c:pt idx="254">
                  <c:v>-23.212640765939884</c:v>
                </c:pt>
                <c:pt idx="255">
                  <c:v>-23.212640765939884</c:v>
                </c:pt>
                <c:pt idx="256">
                  <c:v>-23.212640765939884</c:v>
                </c:pt>
                <c:pt idx="257">
                  <c:v>-23.212640765939884</c:v>
                </c:pt>
                <c:pt idx="258">
                  <c:v>-23.212640765939884</c:v>
                </c:pt>
                <c:pt idx="259">
                  <c:v>-23.212640765939884</c:v>
                </c:pt>
                <c:pt idx="260">
                  <c:v>-23.212640765939884</c:v>
                </c:pt>
                <c:pt idx="261">
                  <c:v>-23.212640765939884</c:v>
                </c:pt>
                <c:pt idx="262">
                  <c:v>-23.212640765939884</c:v>
                </c:pt>
                <c:pt idx="263">
                  <c:v>-23.212640765939884</c:v>
                </c:pt>
                <c:pt idx="264">
                  <c:v>-23.212640765939884</c:v>
                </c:pt>
                <c:pt idx="265">
                  <c:v>-23.212640765939884</c:v>
                </c:pt>
                <c:pt idx="266">
                  <c:v>-23.212640765939884</c:v>
                </c:pt>
                <c:pt idx="267">
                  <c:v>-23.212640765939884</c:v>
                </c:pt>
                <c:pt idx="268">
                  <c:v>-23.212640765939884</c:v>
                </c:pt>
                <c:pt idx="269">
                  <c:v>-23.212640765939884</c:v>
                </c:pt>
                <c:pt idx="270">
                  <c:v>-23.212640765939884</c:v>
                </c:pt>
                <c:pt idx="271">
                  <c:v>-23.212640765939884</c:v>
                </c:pt>
                <c:pt idx="272">
                  <c:v>-23.212640765939884</c:v>
                </c:pt>
                <c:pt idx="273">
                  <c:v>-23.212640765939884</c:v>
                </c:pt>
                <c:pt idx="274">
                  <c:v>-23.212640765939884</c:v>
                </c:pt>
                <c:pt idx="275">
                  <c:v>-23.212640765939884</c:v>
                </c:pt>
                <c:pt idx="276">
                  <c:v>-23.212640765939884</c:v>
                </c:pt>
                <c:pt idx="277">
                  <c:v>-23.212640765939884</c:v>
                </c:pt>
                <c:pt idx="278">
                  <c:v>-23.212640765939884</c:v>
                </c:pt>
                <c:pt idx="279">
                  <c:v>-23.212640765939884</c:v>
                </c:pt>
                <c:pt idx="280">
                  <c:v>-23.212640765939884</c:v>
                </c:pt>
                <c:pt idx="281">
                  <c:v>-23.212640765939884</c:v>
                </c:pt>
                <c:pt idx="282">
                  <c:v>-23.212640765939884</c:v>
                </c:pt>
                <c:pt idx="283">
                  <c:v>-23.212640765939884</c:v>
                </c:pt>
                <c:pt idx="284">
                  <c:v>-23.212640765939884</c:v>
                </c:pt>
                <c:pt idx="285">
                  <c:v>-23.212640765939884</c:v>
                </c:pt>
                <c:pt idx="286">
                  <c:v>-23.212640765939884</c:v>
                </c:pt>
                <c:pt idx="287">
                  <c:v>-23.212640765939884</c:v>
                </c:pt>
                <c:pt idx="288">
                  <c:v>-23.212640765939884</c:v>
                </c:pt>
                <c:pt idx="289">
                  <c:v>-23.212640765939884</c:v>
                </c:pt>
                <c:pt idx="290">
                  <c:v>-23.212640765939884</c:v>
                </c:pt>
                <c:pt idx="291">
                  <c:v>-23.212640765939884</c:v>
                </c:pt>
                <c:pt idx="292">
                  <c:v>-23.212640765939884</c:v>
                </c:pt>
                <c:pt idx="293">
                  <c:v>-23.212640765939884</c:v>
                </c:pt>
                <c:pt idx="294">
                  <c:v>-23.212640765939884</c:v>
                </c:pt>
                <c:pt idx="295">
                  <c:v>-23.212640765939884</c:v>
                </c:pt>
                <c:pt idx="296">
                  <c:v>-23.212640765939884</c:v>
                </c:pt>
                <c:pt idx="297">
                  <c:v>-23.212640765939884</c:v>
                </c:pt>
                <c:pt idx="298">
                  <c:v>-23.212640765939884</c:v>
                </c:pt>
                <c:pt idx="299">
                  <c:v>-23.212640765939884</c:v>
                </c:pt>
                <c:pt idx="300">
                  <c:v>-23.212640765939884</c:v>
                </c:pt>
                <c:pt idx="301">
                  <c:v>-23.212640765939884</c:v>
                </c:pt>
                <c:pt idx="302">
                  <c:v>-23.212640765939884</c:v>
                </c:pt>
                <c:pt idx="303">
                  <c:v>-23.212640765939884</c:v>
                </c:pt>
                <c:pt idx="304">
                  <c:v>-23.212640765939884</c:v>
                </c:pt>
                <c:pt idx="305">
                  <c:v>-23.212640765939884</c:v>
                </c:pt>
                <c:pt idx="306">
                  <c:v>-23.212640765939884</c:v>
                </c:pt>
                <c:pt idx="307">
                  <c:v>-23.212640765939884</c:v>
                </c:pt>
                <c:pt idx="308">
                  <c:v>-23.212640765939884</c:v>
                </c:pt>
                <c:pt idx="309">
                  <c:v>-23.212640765939884</c:v>
                </c:pt>
                <c:pt idx="310">
                  <c:v>-23.212640765939884</c:v>
                </c:pt>
                <c:pt idx="311">
                  <c:v>-23.212640765939884</c:v>
                </c:pt>
                <c:pt idx="312">
                  <c:v>-23.212640765939884</c:v>
                </c:pt>
                <c:pt idx="313">
                  <c:v>-23.212640765939884</c:v>
                </c:pt>
                <c:pt idx="314">
                  <c:v>-23.212640765939884</c:v>
                </c:pt>
                <c:pt idx="315">
                  <c:v>-23.212640765939884</c:v>
                </c:pt>
                <c:pt idx="316">
                  <c:v>-23.212640765939884</c:v>
                </c:pt>
                <c:pt idx="317">
                  <c:v>-23.212640765939884</c:v>
                </c:pt>
                <c:pt idx="318">
                  <c:v>-23.212640765939884</c:v>
                </c:pt>
                <c:pt idx="319">
                  <c:v>-23.212640765939884</c:v>
                </c:pt>
                <c:pt idx="320">
                  <c:v>-23.212640765939884</c:v>
                </c:pt>
                <c:pt idx="321">
                  <c:v>-23.212640765939884</c:v>
                </c:pt>
                <c:pt idx="322">
                  <c:v>-23.212640765939884</c:v>
                </c:pt>
                <c:pt idx="323">
                  <c:v>-23.212640765939884</c:v>
                </c:pt>
                <c:pt idx="324">
                  <c:v>-23.212640765939884</c:v>
                </c:pt>
                <c:pt idx="325">
                  <c:v>-23.212640765939884</c:v>
                </c:pt>
                <c:pt idx="326">
                  <c:v>-23.212640765939884</c:v>
                </c:pt>
                <c:pt idx="327">
                  <c:v>-23.212640765939884</c:v>
                </c:pt>
                <c:pt idx="328">
                  <c:v>-23.212640765939884</c:v>
                </c:pt>
                <c:pt idx="329">
                  <c:v>-23.212640765939884</c:v>
                </c:pt>
                <c:pt idx="330">
                  <c:v>-23.212640765939884</c:v>
                </c:pt>
                <c:pt idx="331">
                  <c:v>-23.212640765939884</c:v>
                </c:pt>
                <c:pt idx="332">
                  <c:v>-23.212640765939884</c:v>
                </c:pt>
                <c:pt idx="333">
                  <c:v>-23.212640765939884</c:v>
                </c:pt>
                <c:pt idx="334">
                  <c:v>-23.212640765939884</c:v>
                </c:pt>
                <c:pt idx="335">
                  <c:v>-23.212640765939884</c:v>
                </c:pt>
                <c:pt idx="336">
                  <c:v>-23.212640765939884</c:v>
                </c:pt>
                <c:pt idx="337">
                  <c:v>-23.212640765939884</c:v>
                </c:pt>
                <c:pt idx="338">
                  <c:v>-23.212640765939884</c:v>
                </c:pt>
                <c:pt idx="339">
                  <c:v>-23.212640765939884</c:v>
                </c:pt>
                <c:pt idx="340">
                  <c:v>-23.212640765939884</c:v>
                </c:pt>
                <c:pt idx="341">
                  <c:v>-23.212640765939884</c:v>
                </c:pt>
                <c:pt idx="342">
                  <c:v>-23.212640765939884</c:v>
                </c:pt>
                <c:pt idx="343">
                  <c:v>-23.212640765939884</c:v>
                </c:pt>
                <c:pt idx="344">
                  <c:v>-23.212640765939884</c:v>
                </c:pt>
                <c:pt idx="345">
                  <c:v>-23.212640765939884</c:v>
                </c:pt>
                <c:pt idx="346">
                  <c:v>-23.212640765939884</c:v>
                </c:pt>
                <c:pt idx="347">
                  <c:v>-23.212640765939884</c:v>
                </c:pt>
                <c:pt idx="348">
                  <c:v>-23.212640765939884</c:v>
                </c:pt>
                <c:pt idx="349">
                  <c:v>-23.212640765939884</c:v>
                </c:pt>
                <c:pt idx="350">
                  <c:v>-23.212640765939884</c:v>
                </c:pt>
                <c:pt idx="351">
                  <c:v>-23.212640765939884</c:v>
                </c:pt>
                <c:pt idx="352">
                  <c:v>-23.212640765939884</c:v>
                </c:pt>
                <c:pt idx="353">
                  <c:v>-23.212640765939884</c:v>
                </c:pt>
                <c:pt idx="354">
                  <c:v>-23.212640765939884</c:v>
                </c:pt>
                <c:pt idx="355">
                  <c:v>-23.212640765939884</c:v>
                </c:pt>
                <c:pt idx="356">
                  <c:v>-23.212640765939884</c:v>
                </c:pt>
                <c:pt idx="357">
                  <c:v>-23.212640765939884</c:v>
                </c:pt>
                <c:pt idx="358">
                  <c:v>-23.212640765939884</c:v>
                </c:pt>
                <c:pt idx="359">
                  <c:v>-23.212640765939884</c:v>
                </c:pt>
                <c:pt idx="360">
                  <c:v>-23.212640765939884</c:v>
                </c:pt>
                <c:pt idx="361">
                  <c:v>-23.212640765939884</c:v>
                </c:pt>
                <c:pt idx="362">
                  <c:v>-23.212640765939884</c:v>
                </c:pt>
                <c:pt idx="363">
                  <c:v>-23.212640765939884</c:v>
                </c:pt>
                <c:pt idx="364">
                  <c:v>-23.212640765939884</c:v>
                </c:pt>
                <c:pt idx="365">
                  <c:v>-23.212640765939884</c:v>
                </c:pt>
                <c:pt idx="366">
                  <c:v>-23.212640765939884</c:v>
                </c:pt>
                <c:pt idx="367">
                  <c:v>-23.212640765939884</c:v>
                </c:pt>
                <c:pt idx="368">
                  <c:v>-23.212640765939884</c:v>
                </c:pt>
                <c:pt idx="369">
                  <c:v>-23.212640765939884</c:v>
                </c:pt>
                <c:pt idx="370">
                  <c:v>-23.212640765939884</c:v>
                </c:pt>
                <c:pt idx="371">
                  <c:v>-23.212640765939884</c:v>
                </c:pt>
                <c:pt idx="372">
                  <c:v>-23.212640765939884</c:v>
                </c:pt>
                <c:pt idx="373">
                  <c:v>-23.212640765939884</c:v>
                </c:pt>
                <c:pt idx="374">
                  <c:v>-23.212640765939884</c:v>
                </c:pt>
                <c:pt idx="375">
                  <c:v>-23.212640765939884</c:v>
                </c:pt>
                <c:pt idx="376">
                  <c:v>-23.212640765939884</c:v>
                </c:pt>
                <c:pt idx="377">
                  <c:v>-23.212640765939884</c:v>
                </c:pt>
                <c:pt idx="378">
                  <c:v>-23.212640765939884</c:v>
                </c:pt>
                <c:pt idx="379">
                  <c:v>-23.212640765939884</c:v>
                </c:pt>
                <c:pt idx="380">
                  <c:v>-23.212640765939884</c:v>
                </c:pt>
                <c:pt idx="381">
                  <c:v>-23.212640765939884</c:v>
                </c:pt>
                <c:pt idx="382">
                  <c:v>-23.212640765939884</c:v>
                </c:pt>
                <c:pt idx="383">
                  <c:v>-23.212640765939884</c:v>
                </c:pt>
                <c:pt idx="384">
                  <c:v>-23.212640765939884</c:v>
                </c:pt>
                <c:pt idx="385">
                  <c:v>-23.212640765939884</c:v>
                </c:pt>
                <c:pt idx="386">
                  <c:v>-23.212640765939884</c:v>
                </c:pt>
                <c:pt idx="387">
                  <c:v>-23.212640765939884</c:v>
                </c:pt>
                <c:pt idx="388">
                  <c:v>-23.212640765939884</c:v>
                </c:pt>
                <c:pt idx="389">
                  <c:v>-23.212640765939884</c:v>
                </c:pt>
                <c:pt idx="390">
                  <c:v>-23.212640765939884</c:v>
                </c:pt>
                <c:pt idx="391">
                  <c:v>-23.212640765939884</c:v>
                </c:pt>
                <c:pt idx="392">
                  <c:v>-23.212640765939884</c:v>
                </c:pt>
                <c:pt idx="393">
                  <c:v>-23.212640765939884</c:v>
                </c:pt>
                <c:pt idx="394">
                  <c:v>-23.212640765939884</c:v>
                </c:pt>
                <c:pt idx="395">
                  <c:v>-23.212640765939884</c:v>
                </c:pt>
                <c:pt idx="396">
                  <c:v>-23.212640765939884</c:v>
                </c:pt>
                <c:pt idx="397">
                  <c:v>-23.212640765939884</c:v>
                </c:pt>
                <c:pt idx="398">
                  <c:v>-23.212640765939884</c:v>
                </c:pt>
                <c:pt idx="399">
                  <c:v>-23.212640765939884</c:v>
                </c:pt>
                <c:pt idx="400">
                  <c:v>-23.212640765939884</c:v>
                </c:pt>
                <c:pt idx="401">
                  <c:v>-23.212640765939884</c:v>
                </c:pt>
                <c:pt idx="402">
                  <c:v>-23.212640765939884</c:v>
                </c:pt>
                <c:pt idx="403">
                  <c:v>-23.212640765939884</c:v>
                </c:pt>
                <c:pt idx="404">
                  <c:v>-23.212640765939884</c:v>
                </c:pt>
                <c:pt idx="405">
                  <c:v>-23.212640765939884</c:v>
                </c:pt>
                <c:pt idx="406">
                  <c:v>-23.212640765939884</c:v>
                </c:pt>
                <c:pt idx="407">
                  <c:v>-23.212640765939884</c:v>
                </c:pt>
                <c:pt idx="408">
                  <c:v>-23.212640765939884</c:v>
                </c:pt>
                <c:pt idx="409">
                  <c:v>-23.212640765939884</c:v>
                </c:pt>
                <c:pt idx="410">
                  <c:v>-23.212640765939884</c:v>
                </c:pt>
                <c:pt idx="411">
                  <c:v>-23.212640765939884</c:v>
                </c:pt>
                <c:pt idx="412">
                  <c:v>-23.212640765939884</c:v>
                </c:pt>
                <c:pt idx="413">
                  <c:v>-23.212640765939884</c:v>
                </c:pt>
                <c:pt idx="414">
                  <c:v>-23.212640765939884</c:v>
                </c:pt>
                <c:pt idx="415">
                  <c:v>-23.212640765939884</c:v>
                </c:pt>
                <c:pt idx="416">
                  <c:v>-23.212640765939884</c:v>
                </c:pt>
                <c:pt idx="417">
                  <c:v>-23.212640765939884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axId val="91160960"/>
        <c:axId val="91162496"/>
      </c:scatterChart>
      <c:valAx>
        <c:axId val="91160960"/>
        <c:scaling>
          <c:orientation val="minMax"/>
        </c:scaling>
        <c:axPos val="t"/>
        <c:numFmt formatCode="0.00" sourceLinked="0"/>
        <c:tickLblPos val="nextTo"/>
        <c:crossAx val="91162496"/>
        <c:crosses val="autoZero"/>
        <c:crossBetween val="midCat"/>
      </c:valAx>
      <c:valAx>
        <c:axId val="91162496"/>
        <c:scaling>
          <c:orientation val="maxMin"/>
          <c:max val="420"/>
          <c:min val="0"/>
        </c:scaling>
        <c:axPos val="l"/>
        <c:majorGridlines/>
        <c:numFmt formatCode="General" sourceLinked="1"/>
        <c:tickLblPos val="nextTo"/>
        <c:crossAx val="91160960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Fish Meal</a:t>
            </a:r>
            <a:r>
              <a:rPr lang="en-US"/>
              <a:t>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1024555710318266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7.7408843448156753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'CO2-Fish Meal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'CO2-Fish Meal Vert'!$H$2:$H$287</c:f>
              <c:numCache>
                <c:formatCode>0.00000</c:formatCode>
                <c:ptCount val="286"/>
                <c:pt idx="0">
                  <c:v>-13.713577408000001</c:v>
                </c:pt>
                <c:pt idx="1">
                  <c:v>-13.914918659999996</c:v>
                </c:pt>
                <c:pt idx="2">
                  <c:v>-13.693472595999998</c:v>
                </c:pt>
                <c:pt idx="3">
                  <c:v>-13.828323424000002</c:v>
                </c:pt>
                <c:pt idx="4">
                  <c:v>-13.919901903999998</c:v>
                </c:pt>
                <c:pt idx="5">
                  <c:v>-13.940380711999998</c:v>
                </c:pt>
                <c:pt idx="6">
                  <c:v>-13.947527067999998</c:v>
                </c:pt>
                <c:pt idx="7">
                  <c:v>-13.787092891999999</c:v>
                </c:pt>
                <c:pt idx="8">
                  <c:v>-14.054807989999999</c:v>
                </c:pt>
                <c:pt idx="9">
                  <c:v>-14.013973699999996</c:v>
                </c:pt>
                <c:pt idx="10">
                  <c:v>-13.803695809999999</c:v>
                </c:pt>
                <c:pt idx="11">
                  <c:v>-14.095490629999999</c:v>
                </c:pt>
                <c:pt idx="12">
                  <c:v>-13.848129259999995</c:v>
                </c:pt>
                <c:pt idx="13">
                  <c:v>-13.797468049999997</c:v>
                </c:pt>
                <c:pt idx="14">
                  <c:v>-14.141572009999996</c:v>
                </c:pt>
                <c:pt idx="15">
                  <c:v>-13.975703416000002</c:v>
                </c:pt>
                <c:pt idx="16">
                  <c:v>-13.855198036000001</c:v>
                </c:pt>
                <c:pt idx="17">
                  <c:v>-13.871609432</c:v>
                </c:pt>
                <c:pt idx="18">
                  <c:v>-14.160751518000001</c:v>
                </c:pt>
                <c:pt idx="19">
                  <c:v>-13.757144498000002</c:v>
                </c:pt>
                <c:pt idx="20">
                  <c:v>-13.846314432</c:v>
                </c:pt>
                <c:pt idx="21">
                  <c:v>-13.687360652000002</c:v>
                </c:pt>
                <c:pt idx="22">
                  <c:v>-13.978592084000002</c:v>
                </c:pt>
                <c:pt idx="23">
                  <c:v>-13.777991478000001</c:v>
                </c:pt>
                <c:pt idx="24">
                  <c:v>-13.896383042</c:v>
                </c:pt>
                <c:pt idx="25">
                  <c:v>-13.972053074000002</c:v>
                </c:pt>
                <c:pt idx="26">
                  <c:v>-13.631466964000001</c:v>
                </c:pt>
                <c:pt idx="27">
                  <c:v>-13.761121846000002</c:v>
                </c:pt>
                <c:pt idx="28">
                  <c:v>-13.815380422</c:v>
                </c:pt>
                <c:pt idx="29">
                  <c:v>-14.604924975000001</c:v>
                </c:pt>
                <c:pt idx="30">
                  <c:v>-14.352776475000004</c:v>
                </c:pt>
                <c:pt idx="31">
                  <c:v>-13.571054475000002</c:v>
                </c:pt>
                <c:pt idx="32">
                  <c:v>-14.469397725000002</c:v>
                </c:pt>
                <c:pt idx="33">
                  <c:v>-13.718783364</c:v>
                </c:pt>
                <c:pt idx="34">
                  <c:v>-13.918531590000001</c:v>
                </c:pt>
                <c:pt idx="35">
                  <c:v>-14.005806073999999</c:v>
                </c:pt>
                <c:pt idx="36">
                  <c:v>-13.769936532000003</c:v>
                </c:pt>
                <c:pt idx="37">
                  <c:v>-13.730438944000005</c:v>
                </c:pt>
                <c:pt idx="38">
                  <c:v>-13.924363040000001</c:v>
                </c:pt>
                <c:pt idx="39">
                  <c:v>-13.872197920000003</c:v>
                </c:pt>
                <c:pt idx="40">
                  <c:v>-13.395469600000004</c:v>
                </c:pt>
                <c:pt idx="41">
                  <c:v>-13.762947969000001</c:v>
                </c:pt>
                <c:pt idx="42">
                  <c:v>-13.49331714</c:v>
                </c:pt>
                <c:pt idx="43">
                  <c:v>-13.842870153999998</c:v>
                </c:pt>
                <c:pt idx="44">
                  <c:v>-13.929705950000001</c:v>
                </c:pt>
                <c:pt idx="45">
                  <c:v>-13.784394847999998</c:v>
                </c:pt>
                <c:pt idx="46">
                  <c:v>-13.721051031999998</c:v>
                </c:pt>
                <c:pt idx="47">
                  <c:v>-13.649680148000002</c:v>
                </c:pt>
                <c:pt idx="48">
                  <c:v>-13.901817355999999</c:v>
                </c:pt>
                <c:pt idx="49">
                  <c:v>-13.971658463999999</c:v>
                </c:pt>
                <c:pt idx="50">
                  <c:v>-13.92919017</c:v>
                </c:pt>
                <c:pt idx="51">
                  <c:v>-13.903471091999998</c:v>
                </c:pt>
                <c:pt idx="52">
                  <c:v>-13.648435542</c:v>
                </c:pt>
                <c:pt idx="53">
                  <c:v>-13.927356339999999</c:v>
                </c:pt>
                <c:pt idx="54">
                  <c:v>-13.629826275999999</c:v>
                </c:pt>
                <c:pt idx="55">
                  <c:v>-13.736949814000003</c:v>
                </c:pt>
                <c:pt idx="56">
                  <c:v>-13.751613034000002</c:v>
                </c:pt>
                <c:pt idx="57">
                  <c:v>-13.940748096999997</c:v>
                </c:pt>
                <c:pt idx="58">
                  <c:v>-14.372213901999999</c:v>
                </c:pt>
                <c:pt idx="59">
                  <c:v>-13.601508043999996</c:v>
                </c:pt>
                <c:pt idx="60">
                  <c:v>-13.764353071999999</c:v>
                </c:pt>
                <c:pt idx="61">
                  <c:v>-14.115714270000002</c:v>
                </c:pt>
                <c:pt idx="62">
                  <c:v>-13.777012705000004</c:v>
                </c:pt>
                <c:pt idx="63">
                  <c:v>-14.340234925000001</c:v>
                </c:pt>
                <c:pt idx="64">
                  <c:v>-14.080576225000002</c:v>
                </c:pt>
                <c:pt idx="65">
                  <c:v>-14.070076365000002</c:v>
                </c:pt>
                <c:pt idx="66">
                  <c:v>-14.441037635000001</c:v>
                </c:pt>
                <c:pt idx="67">
                  <c:v>-14.084670764999998</c:v>
                </c:pt>
                <c:pt idx="68">
                  <c:v>-13.833206085</c:v>
                </c:pt>
                <c:pt idx="69">
                  <c:v>-13.671515979999999</c:v>
                </c:pt>
                <c:pt idx="70">
                  <c:v>-13.842108590000002</c:v>
                </c:pt>
                <c:pt idx="71">
                  <c:v>-13.884630429999998</c:v>
                </c:pt>
                <c:pt idx="72">
                  <c:v>-13.890319545000001</c:v>
                </c:pt>
                <c:pt idx="73">
                  <c:v>-13.879840659999996</c:v>
                </c:pt>
                <c:pt idx="74">
                  <c:v>-13.913214926000002</c:v>
                </c:pt>
                <c:pt idx="75">
                  <c:v>-13.996136098000001</c:v>
                </c:pt>
                <c:pt idx="76">
                  <c:v>-13.800051434</c:v>
                </c:pt>
                <c:pt idx="77">
                  <c:v>-13.924004077999999</c:v>
                </c:pt>
                <c:pt idx="78">
                  <c:v>-13.761768335000003</c:v>
                </c:pt>
                <c:pt idx="79">
                  <c:v>-13.818748544000002</c:v>
                </c:pt>
                <c:pt idx="80">
                  <c:v>-13.760089012</c:v>
                </c:pt>
                <c:pt idx="81">
                  <c:v>-13.680479065999998</c:v>
                </c:pt>
                <c:pt idx="82">
                  <c:v>-13.795009221999999</c:v>
                </c:pt>
                <c:pt idx="83">
                  <c:v>-13.801606955999999</c:v>
                </c:pt>
                <c:pt idx="84">
                  <c:v>-13.772674520000001</c:v>
                </c:pt>
                <c:pt idx="85">
                  <c:v>-13.817618405999999</c:v>
                </c:pt>
                <c:pt idx="86">
                  <c:v>-13.918066458999999</c:v>
                </c:pt>
                <c:pt idx="87">
                  <c:v>-13.609284294999998</c:v>
                </c:pt>
                <c:pt idx="88">
                  <c:v>-13.770952968</c:v>
                </c:pt>
                <c:pt idx="89">
                  <c:v>-13.790366682000002</c:v>
                </c:pt>
                <c:pt idx="90">
                  <c:v>-13.768931981999998</c:v>
                </c:pt>
                <c:pt idx="91">
                  <c:v>-13.951135187999997</c:v>
                </c:pt>
                <c:pt idx="92">
                  <c:v>-13.860248699999998</c:v>
                </c:pt>
                <c:pt idx="93">
                  <c:v>-13.732426235999997</c:v>
                </c:pt>
                <c:pt idx="94">
                  <c:v>-13.754167031999996</c:v>
                </c:pt>
                <c:pt idx="95">
                  <c:v>-13.980976691999997</c:v>
                </c:pt>
                <c:pt idx="96">
                  <c:v>-13.798969943999998</c:v>
                </c:pt>
                <c:pt idx="97">
                  <c:v>-14.035762415000002</c:v>
                </c:pt>
                <c:pt idx="98">
                  <c:v>-13.971507010000002</c:v>
                </c:pt>
                <c:pt idx="99">
                  <c:v>-13.725860265000003</c:v>
                </c:pt>
                <c:pt idx="100">
                  <c:v>-13.827860033000002</c:v>
                </c:pt>
                <c:pt idx="101">
                  <c:v>-13.997927053</c:v>
                </c:pt>
                <c:pt idx="102">
                  <c:v>-13.713524845</c:v>
                </c:pt>
                <c:pt idx="103">
                  <c:v>-13.729952288</c:v>
                </c:pt>
                <c:pt idx="104">
                  <c:v>-13.792789461999998</c:v>
                </c:pt>
                <c:pt idx="105">
                  <c:v>-13.817218711999999</c:v>
                </c:pt>
                <c:pt idx="106">
                  <c:v>-13.736031313999998</c:v>
                </c:pt>
                <c:pt idx="107">
                  <c:v>-13.598497207999998</c:v>
                </c:pt>
                <c:pt idx="108">
                  <c:v>-13.845021967999998</c:v>
                </c:pt>
                <c:pt idx="109">
                  <c:v>-13.677759951999999</c:v>
                </c:pt>
                <c:pt idx="110">
                  <c:v>-13.929416775999997</c:v>
                </c:pt>
                <c:pt idx="111">
                  <c:v>-13.702018240000001</c:v>
                </c:pt>
                <c:pt idx="112">
                  <c:v>-13.623234816</c:v>
                </c:pt>
                <c:pt idx="113">
                  <c:v>-13.767888352</c:v>
                </c:pt>
                <c:pt idx="114">
                  <c:v>-13.780615076000004</c:v>
                </c:pt>
                <c:pt idx="115">
                  <c:v>-13.758109380000004</c:v>
                </c:pt>
                <c:pt idx="116">
                  <c:v>-14.018956084000003</c:v>
                </c:pt>
                <c:pt idx="117">
                  <c:v>-13.791634336000005</c:v>
                </c:pt>
                <c:pt idx="118">
                  <c:v>-13.636816272000001</c:v>
                </c:pt>
                <c:pt idx="119">
                  <c:v>-13.714936224000002</c:v>
                </c:pt>
                <c:pt idx="120">
                  <c:v>-13.788827137999997</c:v>
                </c:pt>
                <c:pt idx="121">
                  <c:v>-13.809931066999999</c:v>
                </c:pt>
                <c:pt idx="122">
                  <c:v>-13.891494351999997</c:v>
                </c:pt>
                <c:pt idx="123">
                  <c:v>-14.087368047999997</c:v>
                </c:pt>
                <c:pt idx="124">
                  <c:v>-13.776991072</c:v>
                </c:pt>
                <c:pt idx="125">
                  <c:v>-13.910466570999999</c:v>
                </c:pt>
                <c:pt idx="126">
                  <c:v>-13.783085782000001</c:v>
                </c:pt>
                <c:pt idx="127">
                  <c:v>-14.171089594000001</c:v>
                </c:pt>
                <c:pt idx="128">
                  <c:v>-13.762487398000001</c:v>
                </c:pt>
                <c:pt idx="129">
                  <c:v>-13.966241098000001</c:v>
                </c:pt>
                <c:pt idx="130">
                  <c:v>-13.875950839000001</c:v>
                </c:pt>
                <c:pt idx="131">
                  <c:v>-13.859944515999999</c:v>
                </c:pt>
                <c:pt idx="132">
                  <c:v>-13.977015450000001</c:v>
                </c:pt>
                <c:pt idx="133">
                  <c:v>-13.797079649999999</c:v>
                </c:pt>
                <c:pt idx="134">
                  <c:v>-13.681804425000001</c:v>
                </c:pt>
                <c:pt idx="135">
                  <c:v>-13.639810500000001</c:v>
                </c:pt>
                <c:pt idx="136">
                  <c:v>-13.762432350000003</c:v>
                </c:pt>
                <c:pt idx="137">
                  <c:v>-13.744276425000001</c:v>
                </c:pt>
                <c:pt idx="138">
                  <c:v>-13.756309980000001</c:v>
                </c:pt>
                <c:pt idx="139">
                  <c:v>-13.966794618000002</c:v>
                </c:pt>
                <c:pt idx="140">
                  <c:v>-13.740542318999999</c:v>
                </c:pt>
                <c:pt idx="141">
                  <c:v>-13.810128108000001</c:v>
                </c:pt>
                <c:pt idx="142">
                  <c:v>-14.095077317999998</c:v>
                </c:pt>
                <c:pt idx="143">
                  <c:v>-13.910703765000001</c:v>
                </c:pt>
                <c:pt idx="144">
                  <c:v>-13.856811097999998</c:v>
                </c:pt>
                <c:pt idx="145">
                  <c:v>-13.711987957999998</c:v>
                </c:pt>
                <c:pt idx="146">
                  <c:v>-13.937377262000002</c:v>
                </c:pt>
                <c:pt idx="147">
                  <c:v>-13.677165086000002</c:v>
                </c:pt>
                <c:pt idx="148">
                  <c:v>-13.383926293999998</c:v>
                </c:pt>
                <c:pt idx="149">
                  <c:v>-13.690585976000001</c:v>
                </c:pt>
                <c:pt idx="150">
                  <c:v>-14.034552464000001</c:v>
                </c:pt>
                <c:pt idx="151">
                  <c:v>-13.771476560000004</c:v>
                </c:pt>
                <c:pt idx="152">
                  <c:v>-13.732155824000003</c:v>
                </c:pt>
                <c:pt idx="153">
                  <c:v>-14.069561984</c:v>
                </c:pt>
                <c:pt idx="154">
                  <c:v>-13.923867344000001</c:v>
                </c:pt>
                <c:pt idx="155">
                  <c:v>-13.831721472000005</c:v>
                </c:pt>
                <c:pt idx="156">
                  <c:v>-13.942506825999999</c:v>
                </c:pt>
                <c:pt idx="157">
                  <c:v>-13.665085274999999</c:v>
                </c:pt>
                <c:pt idx="158">
                  <c:v>-13.798965683000002</c:v>
                </c:pt>
                <c:pt idx="159">
                  <c:v>-13.709585994000001</c:v>
                </c:pt>
                <c:pt idx="160">
                  <c:v>-13.785880243000001</c:v>
                </c:pt>
                <c:pt idx="161">
                  <c:v>-13.768378467000002</c:v>
                </c:pt>
                <c:pt idx="162">
                  <c:v>-14.213530265999999</c:v>
                </c:pt>
                <c:pt idx="163">
                  <c:v>-13.762297242000002</c:v>
                </c:pt>
                <c:pt idx="164">
                  <c:v>-13.843212768000001</c:v>
                </c:pt>
                <c:pt idx="165">
                  <c:v>-13.617058680000003</c:v>
                </c:pt>
                <c:pt idx="166">
                  <c:v>-13.648093356</c:v>
                </c:pt>
                <c:pt idx="167">
                  <c:v>-13.566733295999999</c:v>
                </c:pt>
                <c:pt idx="168">
                  <c:v>-13.783097779999999</c:v>
                </c:pt>
                <c:pt idx="169">
                  <c:v>-13.922537219999999</c:v>
                </c:pt>
                <c:pt idx="170">
                  <c:v>-14.040218767999995</c:v>
                </c:pt>
                <c:pt idx="171">
                  <c:v>-13.74875132</c:v>
                </c:pt>
                <c:pt idx="172">
                  <c:v>-13.704989103999996</c:v>
                </c:pt>
                <c:pt idx="173">
                  <c:v>-13.786106303999997</c:v>
                </c:pt>
                <c:pt idx="174">
                  <c:v>-13.793832704000001</c:v>
                </c:pt>
                <c:pt idx="175">
                  <c:v>-13.859014656000001</c:v>
                </c:pt>
                <c:pt idx="176">
                  <c:v>-14.005537536</c:v>
                </c:pt>
                <c:pt idx="177">
                  <c:v>-13.855617024000003</c:v>
                </c:pt>
                <c:pt idx="178">
                  <c:v>-14.092682752000004</c:v>
                </c:pt>
                <c:pt idx="179">
                  <c:v>-13.715191680000002</c:v>
                </c:pt>
                <c:pt idx="180">
                  <c:v>-13.772506496000004</c:v>
                </c:pt>
                <c:pt idx="181">
                  <c:v>-13.880795904000001</c:v>
                </c:pt>
                <c:pt idx="182">
                  <c:v>-13.853159807999999</c:v>
                </c:pt>
                <c:pt idx="183">
                  <c:v>-13.942994816000001</c:v>
                </c:pt>
                <c:pt idx="184">
                  <c:v>-13.881402624000001</c:v>
                </c:pt>
                <c:pt idx="185">
                  <c:v>-13.981905792000001</c:v>
                </c:pt>
                <c:pt idx="186">
                  <c:v>-13.872251264000001</c:v>
                </c:pt>
                <c:pt idx="187">
                  <c:v>-13.936472576000002</c:v>
                </c:pt>
                <c:pt idx="188">
                  <c:v>-13.779746688000001</c:v>
                </c:pt>
                <c:pt idx="189">
                  <c:v>-13.793691136000001</c:v>
                </c:pt>
                <c:pt idx="190">
                  <c:v>-14.006735168000004</c:v>
                </c:pt>
                <c:pt idx="191">
                  <c:v>-13.713806896000003</c:v>
                </c:pt>
                <c:pt idx="192">
                  <c:v>-13.643064224000002</c:v>
                </c:pt>
                <c:pt idx="193">
                  <c:v>-13.635838096000002</c:v>
                </c:pt>
                <c:pt idx="194">
                  <c:v>-13.856443936</c:v>
                </c:pt>
                <c:pt idx="195">
                  <c:v>-13.742874480000003</c:v>
                </c:pt>
                <c:pt idx="196">
                  <c:v>-13.894715135000002</c:v>
                </c:pt>
                <c:pt idx="197">
                  <c:v>-13.899848129999999</c:v>
                </c:pt>
                <c:pt idx="198">
                  <c:v>-13.781297039999998</c:v>
                </c:pt>
                <c:pt idx="199">
                  <c:v>-13.812315999999999</c:v>
                </c:pt>
                <c:pt idx="200">
                  <c:v>-13.769323399999998</c:v>
                </c:pt>
                <c:pt idx="201">
                  <c:v>-13.664252699999999</c:v>
                </c:pt>
                <c:pt idx="202">
                  <c:v>-13.896508542000001</c:v>
                </c:pt>
                <c:pt idx="203">
                  <c:v>-13.873553514999999</c:v>
                </c:pt>
                <c:pt idx="204">
                  <c:v>-13.637398499000001</c:v>
                </c:pt>
                <c:pt idx="205">
                  <c:v>-13.716443372000001</c:v>
                </c:pt>
                <c:pt idx="206">
                  <c:v>-13.919891807999997</c:v>
                </c:pt>
                <c:pt idx="207">
                  <c:v>-13.652093868</c:v>
                </c:pt>
                <c:pt idx="208">
                  <c:v>-13.643753540000001</c:v>
                </c:pt>
                <c:pt idx="209">
                  <c:v>-13.565040420000001</c:v>
                </c:pt>
                <c:pt idx="210">
                  <c:v>-13.501682476000001</c:v>
                </c:pt>
                <c:pt idx="211">
                  <c:v>-13.704858167999999</c:v>
                </c:pt>
                <c:pt idx="212">
                  <c:v>-13.848838319999999</c:v>
                </c:pt>
                <c:pt idx="213">
                  <c:v>-13.930920906000001</c:v>
                </c:pt>
                <c:pt idx="214">
                  <c:v>-13.812353824999999</c:v>
                </c:pt>
                <c:pt idx="215">
                  <c:v>-13.805016777999999</c:v>
                </c:pt>
                <c:pt idx="216">
                  <c:v>-13.777826545</c:v>
                </c:pt>
                <c:pt idx="217">
                  <c:v>-13.577578358</c:v>
                </c:pt>
                <c:pt idx="218">
                  <c:v>-13.734366467999997</c:v>
                </c:pt>
                <c:pt idx="219">
                  <c:v>-13.831514456000001</c:v>
                </c:pt>
                <c:pt idx="220">
                  <c:v>-13.852589635999998</c:v>
                </c:pt>
                <c:pt idx="221">
                  <c:v>-13.969033795999998</c:v>
                </c:pt>
                <c:pt idx="222">
                  <c:v>-13.623491815999998</c:v>
                </c:pt>
                <c:pt idx="223">
                  <c:v>-13.56802922</c:v>
                </c:pt>
                <c:pt idx="224">
                  <c:v>-13.983797159999996</c:v>
                </c:pt>
                <c:pt idx="225">
                  <c:v>-13.761467727999998</c:v>
                </c:pt>
                <c:pt idx="226">
                  <c:v>-13.694342176000001</c:v>
                </c:pt>
                <c:pt idx="227">
                  <c:v>-13.900561071999997</c:v>
                </c:pt>
                <c:pt idx="228">
                  <c:v>-13.562522279999998</c:v>
                </c:pt>
                <c:pt idx="229">
                  <c:v>-13.563631959999997</c:v>
                </c:pt>
                <c:pt idx="230">
                  <c:v>-13.798534217999997</c:v>
                </c:pt>
                <c:pt idx="231">
                  <c:v>-13.823907942999998</c:v>
                </c:pt>
                <c:pt idx="232">
                  <c:v>-13.730522585999998</c:v>
                </c:pt>
                <c:pt idx="233">
                  <c:v>-13.879088552000001</c:v>
                </c:pt>
                <c:pt idx="234">
                  <c:v>-13.779609185</c:v>
                </c:pt>
                <c:pt idx="235">
                  <c:v>-13.703969036000002</c:v>
                </c:pt>
                <c:pt idx="236">
                  <c:v>-13.680426958000002</c:v>
                </c:pt>
                <c:pt idx="237">
                  <c:v>-13.873975897000001</c:v>
                </c:pt>
                <c:pt idx="238">
                  <c:v>-13.848864013</c:v>
                </c:pt>
                <c:pt idx="239">
                  <c:v>-13.685904388999997</c:v>
                </c:pt>
                <c:pt idx="240">
                  <c:v>-13.941222286999999</c:v>
                </c:pt>
                <c:pt idx="241">
                  <c:v>-13.839182907999998</c:v>
                </c:pt>
                <c:pt idx="242">
                  <c:v>-13.820260460000002</c:v>
                </c:pt>
                <c:pt idx="243">
                  <c:v>-13.679602044000003</c:v>
                </c:pt>
                <c:pt idx="244">
                  <c:v>-13.917321684000003</c:v>
                </c:pt>
                <c:pt idx="245">
                  <c:v>-13.776585409999999</c:v>
                </c:pt>
                <c:pt idx="246">
                  <c:v>-13.984155177999998</c:v>
                </c:pt>
                <c:pt idx="247">
                  <c:v>-13.761766262999998</c:v>
                </c:pt>
                <c:pt idx="248">
                  <c:v>-14.037074189999997</c:v>
                </c:pt>
                <c:pt idx="249">
                  <c:v>-13.548893216</c:v>
                </c:pt>
                <c:pt idx="250">
                  <c:v>-13.640953612000001</c:v>
                </c:pt>
                <c:pt idx="251">
                  <c:v>-13.934958776000002</c:v>
                </c:pt>
                <c:pt idx="252">
                  <c:v>-13.894776094000001</c:v>
                </c:pt>
                <c:pt idx="253">
                  <c:v>-13.776486955999999</c:v>
                </c:pt>
                <c:pt idx="254">
                  <c:v>-13.966222993999999</c:v>
                </c:pt>
                <c:pt idx="255">
                  <c:v>-13.790040985999998</c:v>
                </c:pt>
                <c:pt idx="256">
                  <c:v>-13.668302969999999</c:v>
                </c:pt>
                <c:pt idx="257">
                  <c:v>-14.122832838000001</c:v>
                </c:pt>
                <c:pt idx="258">
                  <c:v>-13.750044396</c:v>
                </c:pt>
                <c:pt idx="259">
                  <c:v>-13.718411339999999</c:v>
                </c:pt>
                <c:pt idx="260">
                  <c:v>-13.974794625000001</c:v>
                </c:pt>
                <c:pt idx="261">
                  <c:v>-13.791567960000002</c:v>
                </c:pt>
                <c:pt idx="262">
                  <c:v>-13.681694628000001</c:v>
                </c:pt>
                <c:pt idx="263">
                  <c:v>-14.171693942000003</c:v>
                </c:pt>
                <c:pt idx="264">
                  <c:v>-13.673912322000001</c:v>
                </c:pt>
                <c:pt idx="265">
                  <c:v>-13.761194665999996</c:v>
                </c:pt>
                <c:pt idx="266">
                  <c:v>-13.741049876999996</c:v>
                </c:pt>
                <c:pt idx="267">
                  <c:v>-13.931738964999996</c:v>
                </c:pt>
                <c:pt idx="268">
                  <c:v>-13.879887234</c:v>
                </c:pt>
                <c:pt idx="269">
                  <c:v>-13.756883009999997</c:v>
                </c:pt>
                <c:pt idx="270">
                  <c:v>-13.814866647999997</c:v>
                </c:pt>
                <c:pt idx="271">
                  <c:v>-13.706534156</c:v>
                </c:pt>
                <c:pt idx="272">
                  <c:v>-13.725828975999999</c:v>
                </c:pt>
                <c:pt idx="273">
                  <c:v>-13.909089357999999</c:v>
                </c:pt>
                <c:pt idx="274">
                  <c:v>-13.858569255999999</c:v>
                </c:pt>
                <c:pt idx="275">
                  <c:v>-14.019160750000001</c:v>
                </c:pt>
                <c:pt idx="276">
                  <c:v>-13.787592604</c:v>
                </c:pt>
                <c:pt idx="277">
                  <c:v>-13.879076315999999</c:v>
                </c:pt>
                <c:pt idx="278">
                  <c:v>-13.649307772000002</c:v>
                </c:pt>
                <c:pt idx="279">
                  <c:v>-13.685219388000002</c:v>
                </c:pt>
                <c:pt idx="280">
                  <c:v>-13.725487928000002</c:v>
                </c:pt>
                <c:pt idx="281">
                  <c:v>-14.03196554</c:v>
                </c:pt>
                <c:pt idx="282">
                  <c:v>-13.985501840000003</c:v>
                </c:pt>
                <c:pt idx="283">
                  <c:v>-13.772987540000001</c:v>
                </c:pt>
                <c:pt idx="284">
                  <c:v>-14.024795404000001</c:v>
                </c:pt>
                <c:pt idx="285">
                  <c:v>-13.850904372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1"/>
          <c:order val="1"/>
          <c:tx>
            <c:strRef>
              <c:f>'CO2-Fish Meal Vert'!$AM$1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Vert'!$AM$2:$AM$287</c:f>
              <c:numCache>
                <c:formatCode>0.00000</c:formatCode>
                <c:ptCount val="286"/>
                <c:pt idx="0">
                  <c:v>-13.83206678085315</c:v>
                </c:pt>
                <c:pt idx="1">
                  <c:v>-13.83206678085315</c:v>
                </c:pt>
                <c:pt idx="2">
                  <c:v>-13.83206678085315</c:v>
                </c:pt>
                <c:pt idx="3">
                  <c:v>-13.83206678085315</c:v>
                </c:pt>
                <c:pt idx="4">
                  <c:v>-13.83206678085315</c:v>
                </c:pt>
                <c:pt idx="5">
                  <c:v>-13.83206678085315</c:v>
                </c:pt>
                <c:pt idx="6">
                  <c:v>-13.83206678085315</c:v>
                </c:pt>
                <c:pt idx="7">
                  <c:v>-13.83206678085315</c:v>
                </c:pt>
                <c:pt idx="8">
                  <c:v>-13.83206678085315</c:v>
                </c:pt>
                <c:pt idx="9">
                  <c:v>-13.83206678085315</c:v>
                </c:pt>
                <c:pt idx="10">
                  <c:v>-13.83206678085315</c:v>
                </c:pt>
                <c:pt idx="11">
                  <c:v>-13.83206678085315</c:v>
                </c:pt>
                <c:pt idx="12">
                  <c:v>-13.83206678085315</c:v>
                </c:pt>
                <c:pt idx="13">
                  <c:v>-13.83206678085315</c:v>
                </c:pt>
                <c:pt idx="14">
                  <c:v>-13.83206678085315</c:v>
                </c:pt>
                <c:pt idx="15">
                  <c:v>-13.83206678085315</c:v>
                </c:pt>
                <c:pt idx="16">
                  <c:v>-13.83206678085315</c:v>
                </c:pt>
                <c:pt idx="17">
                  <c:v>-13.83206678085315</c:v>
                </c:pt>
                <c:pt idx="18">
                  <c:v>-13.83206678085315</c:v>
                </c:pt>
                <c:pt idx="19">
                  <c:v>-13.83206678085315</c:v>
                </c:pt>
                <c:pt idx="20">
                  <c:v>-13.83206678085315</c:v>
                </c:pt>
                <c:pt idx="21">
                  <c:v>-13.83206678085315</c:v>
                </c:pt>
                <c:pt idx="22">
                  <c:v>-13.83206678085315</c:v>
                </c:pt>
                <c:pt idx="23">
                  <c:v>-13.83206678085315</c:v>
                </c:pt>
                <c:pt idx="24">
                  <c:v>-13.83206678085315</c:v>
                </c:pt>
                <c:pt idx="25">
                  <c:v>-13.83206678085315</c:v>
                </c:pt>
                <c:pt idx="26">
                  <c:v>-13.83206678085315</c:v>
                </c:pt>
                <c:pt idx="27">
                  <c:v>-13.83206678085315</c:v>
                </c:pt>
                <c:pt idx="28">
                  <c:v>-13.83206678085315</c:v>
                </c:pt>
                <c:pt idx="29">
                  <c:v>-13.83206678085315</c:v>
                </c:pt>
                <c:pt idx="30">
                  <c:v>-13.83206678085315</c:v>
                </c:pt>
                <c:pt idx="31">
                  <c:v>-13.83206678085315</c:v>
                </c:pt>
                <c:pt idx="32">
                  <c:v>-13.83206678085315</c:v>
                </c:pt>
                <c:pt idx="33">
                  <c:v>-13.83206678085315</c:v>
                </c:pt>
                <c:pt idx="34">
                  <c:v>-13.83206678085315</c:v>
                </c:pt>
                <c:pt idx="35">
                  <c:v>-13.83206678085315</c:v>
                </c:pt>
                <c:pt idx="36">
                  <c:v>-13.83206678085315</c:v>
                </c:pt>
                <c:pt idx="37">
                  <c:v>-13.83206678085315</c:v>
                </c:pt>
                <c:pt idx="38">
                  <c:v>-13.83206678085315</c:v>
                </c:pt>
                <c:pt idx="39">
                  <c:v>-13.83206678085315</c:v>
                </c:pt>
                <c:pt idx="40">
                  <c:v>-13.83206678085315</c:v>
                </c:pt>
                <c:pt idx="41">
                  <c:v>-13.83206678085315</c:v>
                </c:pt>
                <c:pt idx="42">
                  <c:v>-13.83206678085315</c:v>
                </c:pt>
                <c:pt idx="43">
                  <c:v>-13.83206678085315</c:v>
                </c:pt>
                <c:pt idx="44">
                  <c:v>-13.83206678085315</c:v>
                </c:pt>
                <c:pt idx="45">
                  <c:v>-13.83206678085315</c:v>
                </c:pt>
                <c:pt idx="46">
                  <c:v>-13.83206678085315</c:v>
                </c:pt>
                <c:pt idx="47">
                  <c:v>-13.83206678085315</c:v>
                </c:pt>
                <c:pt idx="48">
                  <c:v>-13.83206678085315</c:v>
                </c:pt>
                <c:pt idx="49">
                  <c:v>-13.83206678085315</c:v>
                </c:pt>
                <c:pt idx="50">
                  <c:v>-13.83206678085315</c:v>
                </c:pt>
                <c:pt idx="51">
                  <c:v>-13.83206678085315</c:v>
                </c:pt>
                <c:pt idx="52">
                  <c:v>-13.83206678085315</c:v>
                </c:pt>
                <c:pt idx="53">
                  <c:v>-13.83206678085315</c:v>
                </c:pt>
                <c:pt idx="54">
                  <c:v>-13.83206678085315</c:v>
                </c:pt>
                <c:pt idx="55">
                  <c:v>-13.83206678085315</c:v>
                </c:pt>
                <c:pt idx="56">
                  <c:v>-13.83206678085315</c:v>
                </c:pt>
                <c:pt idx="57">
                  <c:v>-13.83206678085315</c:v>
                </c:pt>
                <c:pt idx="58">
                  <c:v>-13.83206678085315</c:v>
                </c:pt>
                <c:pt idx="59">
                  <c:v>-13.83206678085315</c:v>
                </c:pt>
                <c:pt idx="60">
                  <c:v>-13.83206678085315</c:v>
                </c:pt>
                <c:pt idx="61">
                  <c:v>-13.83206678085315</c:v>
                </c:pt>
                <c:pt idx="62">
                  <c:v>-13.83206678085315</c:v>
                </c:pt>
                <c:pt idx="63">
                  <c:v>-13.83206678085315</c:v>
                </c:pt>
                <c:pt idx="64">
                  <c:v>-13.83206678085315</c:v>
                </c:pt>
                <c:pt idx="65">
                  <c:v>-13.83206678085315</c:v>
                </c:pt>
                <c:pt idx="66">
                  <c:v>-13.83206678085315</c:v>
                </c:pt>
                <c:pt idx="67">
                  <c:v>-13.83206678085315</c:v>
                </c:pt>
                <c:pt idx="68">
                  <c:v>-13.83206678085315</c:v>
                </c:pt>
                <c:pt idx="69">
                  <c:v>-13.83206678085315</c:v>
                </c:pt>
                <c:pt idx="70">
                  <c:v>-13.83206678085315</c:v>
                </c:pt>
                <c:pt idx="71">
                  <c:v>-13.83206678085315</c:v>
                </c:pt>
                <c:pt idx="72">
                  <c:v>-13.83206678085315</c:v>
                </c:pt>
                <c:pt idx="73">
                  <c:v>-13.83206678085315</c:v>
                </c:pt>
                <c:pt idx="74">
                  <c:v>-13.83206678085315</c:v>
                </c:pt>
                <c:pt idx="75">
                  <c:v>-13.83206678085315</c:v>
                </c:pt>
                <c:pt idx="76">
                  <c:v>-13.83206678085315</c:v>
                </c:pt>
                <c:pt idx="77">
                  <c:v>-13.83206678085315</c:v>
                </c:pt>
                <c:pt idx="78">
                  <c:v>-13.83206678085315</c:v>
                </c:pt>
                <c:pt idx="79">
                  <c:v>-13.83206678085315</c:v>
                </c:pt>
                <c:pt idx="80">
                  <c:v>-13.83206678085315</c:v>
                </c:pt>
                <c:pt idx="81">
                  <c:v>-13.83206678085315</c:v>
                </c:pt>
                <c:pt idx="82">
                  <c:v>-13.83206678085315</c:v>
                </c:pt>
                <c:pt idx="83">
                  <c:v>-13.83206678085315</c:v>
                </c:pt>
                <c:pt idx="84">
                  <c:v>-13.83206678085315</c:v>
                </c:pt>
                <c:pt idx="85">
                  <c:v>-13.83206678085315</c:v>
                </c:pt>
                <c:pt idx="86">
                  <c:v>-13.83206678085315</c:v>
                </c:pt>
                <c:pt idx="87">
                  <c:v>-13.83206678085315</c:v>
                </c:pt>
                <c:pt idx="88">
                  <c:v>-13.83206678085315</c:v>
                </c:pt>
                <c:pt idx="89">
                  <c:v>-13.83206678085315</c:v>
                </c:pt>
                <c:pt idx="90">
                  <c:v>-13.83206678085315</c:v>
                </c:pt>
                <c:pt idx="91">
                  <c:v>-13.83206678085315</c:v>
                </c:pt>
                <c:pt idx="92">
                  <c:v>-13.83206678085315</c:v>
                </c:pt>
                <c:pt idx="93">
                  <c:v>-13.83206678085315</c:v>
                </c:pt>
                <c:pt idx="94">
                  <c:v>-13.83206678085315</c:v>
                </c:pt>
                <c:pt idx="95">
                  <c:v>-13.83206678085315</c:v>
                </c:pt>
                <c:pt idx="96">
                  <c:v>-13.83206678085315</c:v>
                </c:pt>
                <c:pt idx="97">
                  <c:v>-13.83206678085315</c:v>
                </c:pt>
                <c:pt idx="98">
                  <c:v>-13.83206678085315</c:v>
                </c:pt>
                <c:pt idx="99">
                  <c:v>-13.83206678085315</c:v>
                </c:pt>
                <c:pt idx="100">
                  <c:v>-13.83206678085315</c:v>
                </c:pt>
                <c:pt idx="101">
                  <c:v>-13.83206678085315</c:v>
                </c:pt>
                <c:pt idx="102">
                  <c:v>-13.83206678085315</c:v>
                </c:pt>
                <c:pt idx="103">
                  <c:v>-13.83206678085315</c:v>
                </c:pt>
                <c:pt idx="104">
                  <c:v>-13.83206678085315</c:v>
                </c:pt>
                <c:pt idx="105">
                  <c:v>-13.83206678085315</c:v>
                </c:pt>
                <c:pt idx="106">
                  <c:v>-13.83206678085315</c:v>
                </c:pt>
                <c:pt idx="107">
                  <c:v>-13.83206678085315</c:v>
                </c:pt>
                <c:pt idx="108">
                  <c:v>-13.83206678085315</c:v>
                </c:pt>
                <c:pt idx="109">
                  <c:v>-13.83206678085315</c:v>
                </c:pt>
                <c:pt idx="110">
                  <c:v>-13.83206678085315</c:v>
                </c:pt>
                <c:pt idx="111">
                  <c:v>-13.83206678085315</c:v>
                </c:pt>
                <c:pt idx="112">
                  <c:v>-13.83206678085315</c:v>
                </c:pt>
                <c:pt idx="113">
                  <c:v>-13.83206678085315</c:v>
                </c:pt>
                <c:pt idx="114">
                  <c:v>-13.83206678085315</c:v>
                </c:pt>
                <c:pt idx="115">
                  <c:v>-13.83206678085315</c:v>
                </c:pt>
                <c:pt idx="116">
                  <c:v>-13.83206678085315</c:v>
                </c:pt>
                <c:pt idx="117">
                  <c:v>-13.83206678085315</c:v>
                </c:pt>
                <c:pt idx="118">
                  <c:v>-13.83206678085315</c:v>
                </c:pt>
                <c:pt idx="119">
                  <c:v>-13.83206678085315</c:v>
                </c:pt>
                <c:pt idx="120">
                  <c:v>-13.83206678085315</c:v>
                </c:pt>
                <c:pt idx="121">
                  <c:v>-13.83206678085315</c:v>
                </c:pt>
                <c:pt idx="122">
                  <c:v>-13.83206678085315</c:v>
                </c:pt>
                <c:pt idx="123">
                  <c:v>-13.83206678085315</c:v>
                </c:pt>
                <c:pt idx="124">
                  <c:v>-13.83206678085315</c:v>
                </c:pt>
                <c:pt idx="125">
                  <c:v>-13.83206678085315</c:v>
                </c:pt>
                <c:pt idx="126">
                  <c:v>-13.83206678085315</c:v>
                </c:pt>
                <c:pt idx="127">
                  <c:v>-13.83206678085315</c:v>
                </c:pt>
                <c:pt idx="128">
                  <c:v>-13.83206678085315</c:v>
                </c:pt>
                <c:pt idx="129">
                  <c:v>-13.83206678085315</c:v>
                </c:pt>
                <c:pt idx="130">
                  <c:v>-13.83206678085315</c:v>
                </c:pt>
                <c:pt idx="131">
                  <c:v>-13.83206678085315</c:v>
                </c:pt>
                <c:pt idx="132">
                  <c:v>-13.83206678085315</c:v>
                </c:pt>
                <c:pt idx="133">
                  <c:v>-13.83206678085315</c:v>
                </c:pt>
                <c:pt idx="134">
                  <c:v>-13.83206678085315</c:v>
                </c:pt>
                <c:pt idx="135">
                  <c:v>-13.83206678085315</c:v>
                </c:pt>
                <c:pt idx="136">
                  <c:v>-13.83206678085315</c:v>
                </c:pt>
                <c:pt idx="137">
                  <c:v>-13.83206678085315</c:v>
                </c:pt>
                <c:pt idx="138">
                  <c:v>-13.83206678085315</c:v>
                </c:pt>
                <c:pt idx="139">
                  <c:v>-13.83206678085315</c:v>
                </c:pt>
                <c:pt idx="140">
                  <c:v>-13.83206678085315</c:v>
                </c:pt>
                <c:pt idx="141">
                  <c:v>-13.83206678085315</c:v>
                </c:pt>
                <c:pt idx="142">
                  <c:v>-13.83206678085315</c:v>
                </c:pt>
                <c:pt idx="143">
                  <c:v>-13.83206678085315</c:v>
                </c:pt>
                <c:pt idx="144">
                  <c:v>-13.83206678085315</c:v>
                </c:pt>
                <c:pt idx="145">
                  <c:v>-13.83206678085315</c:v>
                </c:pt>
                <c:pt idx="146">
                  <c:v>-13.83206678085315</c:v>
                </c:pt>
                <c:pt idx="147">
                  <c:v>-13.83206678085315</c:v>
                </c:pt>
                <c:pt idx="148">
                  <c:v>-13.83206678085315</c:v>
                </c:pt>
                <c:pt idx="149">
                  <c:v>-13.83206678085315</c:v>
                </c:pt>
                <c:pt idx="150">
                  <c:v>-13.83206678085315</c:v>
                </c:pt>
                <c:pt idx="151">
                  <c:v>-13.83206678085315</c:v>
                </c:pt>
                <c:pt idx="152">
                  <c:v>-13.83206678085315</c:v>
                </c:pt>
                <c:pt idx="153">
                  <c:v>-13.83206678085315</c:v>
                </c:pt>
                <c:pt idx="154">
                  <c:v>-13.83206678085315</c:v>
                </c:pt>
                <c:pt idx="155">
                  <c:v>-13.83206678085315</c:v>
                </c:pt>
                <c:pt idx="156">
                  <c:v>-13.83206678085315</c:v>
                </c:pt>
                <c:pt idx="157">
                  <c:v>-13.83206678085315</c:v>
                </c:pt>
                <c:pt idx="158">
                  <c:v>-13.83206678085315</c:v>
                </c:pt>
                <c:pt idx="159">
                  <c:v>-13.83206678085315</c:v>
                </c:pt>
                <c:pt idx="160">
                  <c:v>-13.83206678085315</c:v>
                </c:pt>
                <c:pt idx="161">
                  <c:v>-13.83206678085315</c:v>
                </c:pt>
                <c:pt idx="162">
                  <c:v>-13.83206678085315</c:v>
                </c:pt>
                <c:pt idx="163">
                  <c:v>-13.83206678085315</c:v>
                </c:pt>
                <c:pt idx="164">
                  <c:v>-13.83206678085315</c:v>
                </c:pt>
                <c:pt idx="165">
                  <c:v>-13.83206678085315</c:v>
                </c:pt>
                <c:pt idx="166">
                  <c:v>-13.83206678085315</c:v>
                </c:pt>
                <c:pt idx="167">
                  <c:v>-13.83206678085315</c:v>
                </c:pt>
                <c:pt idx="168">
                  <c:v>-13.83206678085315</c:v>
                </c:pt>
                <c:pt idx="169">
                  <c:v>-13.83206678085315</c:v>
                </c:pt>
                <c:pt idx="170">
                  <c:v>-13.83206678085315</c:v>
                </c:pt>
                <c:pt idx="171">
                  <c:v>-13.83206678085315</c:v>
                </c:pt>
                <c:pt idx="172">
                  <c:v>-13.83206678085315</c:v>
                </c:pt>
                <c:pt idx="173">
                  <c:v>-13.83206678085315</c:v>
                </c:pt>
                <c:pt idx="174">
                  <c:v>-13.83206678085315</c:v>
                </c:pt>
                <c:pt idx="175">
                  <c:v>-13.83206678085315</c:v>
                </c:pt>
                <c:pt idx="176">
                  <c:v>-13.83206678085315</c:v>
                </c:pt>
                <c:pt idx="177">
                  <c:v>-13.83206678085315</c:v>
                </c:pt>
                <c:pt idx="178">
                  <c:v>-13.83206678085315</c:v>
                </c:pt>
                <c:pt idx="179">
                  <c:v>-13.83206678085315</c:v>
                </c:pt>
                <c:pt idx="180">
                  <c:v>-13.83206678085315</c:v>
                </c:pt>
                <c:pt idx="181">
                  <c:v>-13.83206678085315</c:v>
                </c:pt>
                <c:pt idx="182">
                  <c:v>-13.83206678085315</c:v>
                </c:pt>
                <c:pt idx="183">
                  <c:v>-13.83206678085315</c:v>
                </c:pt>
                <c:pt idx="184">
                  <c:v>-13.83206678085315</c:v>
                </c:pt>
                <c:pt idx="185">
                  <c:v>-13.83206678085315</c:v>
                </c:pt>
                <c:pt idx="186">
                  <c:v>-13.83206678085315</c:v>
                </c:pt>
                <c:pt idx="187">
                  <c:v>-13.83206678085315</c:v>
                </c:pt>
                <c:pt idx="188">
                  <c:v>-13.83206678085315</c:v>
                </c:pt>
                <c:pt idx="189">
                  <c:v>-13.83206678085315</c:v>
                </c:pt>
                <c:pt idx="190">
                  <c:v>-13.83206678085315</c:v>
                </c:pt>
                <c:pt idx="191">
                  <c:v>-13.83206678085315</c:v>
                </c:pt>
                <c:pt idx="192">
                  <c:v>-13.83206678085315</c:v>
                </c:pt>
                <c:pt idx="193">
                  <c:v>-13.83206678085315</c:v>
                </c:pt>
                <c:pt idx="194">
                  <c:v>-13.83206678085315</c:v>
                </c:pt>
                <c:pt idx="195">
                  <c:v>-13.83206678085315</c:v>
                </c:pt>
                <c:pt idx="196">
                  <c:v>-13.83206678085315</c:v>
                </c:pt>
                <c:pt idx="197">
                  <c:v>-13.83206678085315</c:v>
                </c:pt>
                <c:pt idx="198">
                  <c:v>-13.83206678085315</c:v>
                </c:pt>
                <c:pt idx="199">
                  <c:v>-13.83206678085315</c:v>
                </c:pt>
                <c:pt idx="200">
                  <c:v>-13.83206678085315</c:v>
                </c:pt>
                <c:pt idx="201">
                  <c:v>-13.83206678085315</c:v>
                </c:pt>
                <c:pt idx="202">
                  <c:v>-13.83206678085315</c:v>
                </c:pt>
                <c:pt idx="203">
                  <c:v>-13.83206678085315</c:v>
                </c:pt>
                <c:pt idx="204">
                  <c:v>-13.83206678085315</c:v>
                </c:pt>
                <c:pt idx="205">
                  <c:v>-13.83206678085315</c:v>
                </c:pt>
                <c:pt idx="206">
                  <c:v>-13.83206678085315</c:v>
                </c:pt>
                <c:pt idx="207">
                  <c:v>-13.83206678085315</c:v>
                </c:pt>
                <c:pt idx="208">
                  <c:v>-13.83206678085315</c:v>
                </c:pt>
                <c:pt idx="209">
                  <c:v>-13.83206678085315</c:v>
                </c:pt>
                <c:pt idx="210">
                  <c:v>-13.83206678085315</c:v>
                </c:pt>
                <c:pt idx="211">
                  <c:v>-13.83206678085315</c:v>
                </c:pt>
                <c:pt idx="212">
                  <c:v>-13.83206678085315</c:v>
                </c:pt>
                <c:pt idx="213">
                  <c:v>-13.83206678085315</c:v>
                </c:pt>
                <c:pt idx="214">
                  <c:v>-13.83206678085315</c:v>
                </c:pt>
                <c:pt idx="215">
                  <c:v>-13.83206678085315</c:v>
                </c:pt>
                <c:pt idx="216">
                  <c:v>-13.83206678085315</c:v>
                </c:pt>
                <c:pt idx="217">
                  <c:v>-13.83206678085315</c:v>
                </c:pt>
                <c:pt idx="218">
                  <c:v>-13.83206678085315</c:v>
                </c:pt>
                <c:pt idx="219">
                  <c:v>-13.83206678085315</c:v>
                </c:pt>
                <c:pt idx="220">
                  <c:v>-13.83206678085315</c:v>
                </c:pt>
                <c:pt idx="221">
                  <c:v>-13.83206678085315</c:v>
                </c:pt>
                <c:pt idx="222">
                  <c:v>-13.83206678085315</c:v>
                </c:pt>
                <c:pt idx="223">
                  <c:v>-13.83206678085315</c:v>
                </c:pt>
                <c:pt idx="224">
                  <c:v>-13.83206678085315</c:v>
                </c:pt>
                <c:pt idx="225">
                  <c:v>-13.83206678085315</c:v>
                </c:pt>
                <c:pt idx="226">
                  <c:v>-13.83206678085315</c:v>
                </c:pt>
                <c:pt idx="227">
                  <c:v>-13.83206678085315</c:v>
                </c:pt>
                <c:pt idx="228">
                  <c:v>-13.83206678085315</c:v>
                </c:pt>
                <c:pt idx="229">
                  <c:v>-13.83206678085315</c:v>
                </c:pt>
                <c:pt idx="230">
                  <c:v>-13.83206678085315</c:v>
                </c:pt>
                <c:pt idx="231">
                  <c:v>-13.83206678085315</c:v>
                </c:pt>
                <c:pt idx="232">
                  <c:v>-13.83206678085315</c:v>
                </c:pt>
                <c:pt idx="233">
                  <c:v>-13.83206678085315</c:v>
                </c:pt>
                <c:pt idx="234">
                  <c:v>-13.83206678085315</c:v>
                </c:pt>
                <c:pt idx="235">
                  <c:v>-13.83206678085315</c:v>
                </c:pt>
                <c:pt idx="236">
                  <c:v>-13.83206678085315</c:v>
                </c:pt>
                <c:pt idx="237">
                  <c:v>-13.83206678085315</c:v>
                </c:pt>
                <c:pt idx="238">
                  <c:v>-13.83206678085315</c:v>
                </c:pt>
                <c:pt idx="239">
                  <c:v>-13.83206678085315</c:v>
                </c:pt>
                <c:pt idx="240">
                  <c:v>-13.83206678085315</c:v>
                </c:pt>
                <c:pt idx="241">
                  <c:v>-13.83206678085315</c:v>
                </c:pt>
                <c:pt idx="242">
                  <c:v>-13.83206678085315</c:v>
                </c:pt>
                <c:pt idx="243">
                  <c:v>-13.83206678085315</c:v>
                </c:pt>
                <c:pt idx="244">
                  <c:v>-13.83206678085315</c:v>
                </c:pt>
                <c:pt idx="245">
                  <c:v>-13.83206678085315</c:v>
                </c:pt>
                <c:pt idx="246">
                  <c:v>-13.83206678085315</c:v>
                </c:pt>
                <c:pt idx="247">
                  <c:v>-13.83206678085315</c:v>
                </c:pt>
                <c:pt idx="248">
                  <c:v>-13.83206678085315</c:v>
                </c:pt>
                <c:pt idx="249">
                  <c:v>-13.83206678085315</c:v>
                </c:pt>
                <c:pt idx="250">
                  <c:v>-13.83206678085315</c:v>
                </c:pt>
                <c:pt idx="251">
                  <c:v>-13.83206678085315</c:v>
                </c:pt>
                <c:pt idx="252">
                  <c:v>-13.83206678085315</c:v>
                </c:pt>
                <c:pt idx="253">
                  <c:v>-13.83206678085315</c:v>
                </c:pt>
                <c:pt idx="254">
                  <c:v>-13.83206678085315</c:v>
                </c:pt>
                <c:pt idx="255">
                  <c:v>-13.83206678085315</c:v>
                </c:pt>
                <c:pt idx="256">
                  <c:v>-13.83206678085315</c:v>
                </c:pt>
                <c:pt idx="257">
                  <c:v>-13.83206678085315</c:v>
                </c:pt>
                <c:pt idx="258">
                  <c:v>-13.83206678085315</c:v>
                </c:pt>
                <c:pt idx="259">
                  <c:v>-13.83206678085315</c:v>
                </c:pt>
                <c:pt idx="260">
                  <c:v>-13.83206678085315</c:v>
                </c:pt>
                <c:pt idx="261">
                  <c:v>-13.83206678085315</c:v>
                </c:pt>
                <c:pt idx="262">
                  <c:v>-13.83206678085315</c:v>
                </c:pt>
                <c:pt idx="263">
                  <c:v>-13.83206678085315</c:v>
                </c:pt>
                <c:pt idx="264">
                  <c:v>-13.83206678085315</c:v>
                </c:pt>
                <c:pt idx="265">
                  <c:v>-13.83206678085315</c:v>
                </c:pt>
                <c:pt idx="266">
                  <c:v>-13.83206678085315</c:v>
                </c:pt>
                <c:pt idx="267">
                  <c:v>-13.83206678085315</c:v>
                </c:pt>
                <c:pt idx="268">
                  <c:v>-13.83206678085315</c:v>
                </c:pt>
                <c:pt idx="269">
                  <c:v>-13.83206678085315</c:v>
                </c:pt>
                <c:pt idx="270">
                  <c:v>-13.83206678085315</c:v>
                </c:pt>
                <c:pt idx="271">
                  <c:v>-13.83206678085315</c:v>
                </c:pt>
                <c:pt idx="272">
                  <c:v>-13.83206678085315</c:v>
                </c:pt>
                <c:pt idx="273">
                  <c:v>-13.83206678085315</c:v>
                </c:pt>
                <c:pt idx="274">
                  <c:v>-13.83206678085315</c:v>
                </c:pt>
                <c:pt idx="275">
                  <c:v>-13.83206678085315</c:v>
                </c:pt>
                <c:pt idx="276">
                  <c:v>-13.83206678085315</c:v>
                </c:pt>
                <c:pt idx="277">
                  <c:v>-13.83206678085315</c:v>
                </c:pt>
                <c:pt idx="278">
                  <c:v>-13.83206678085315</c:v>
                </c:pt>
                <c:pt idx="279">
                  <c:v>-13.83206678085315</c:v>
                </c:pt>
                <c:pt idx="280">
                  <c:v>-13.83206678085315</c:v>
                </c:pt>
                <c:pt idx="281">
                  <c:v>-13.83206678085315</c:v>
                </c:pt>
                <c:pt idx="282">
                  <c:v>-13.83206678085315</c:v>
                </c:pt>
                <c:pt idx="283">
                  <c:v>-13.83206678085315</c:v>
                </c:pt>
                <c:pt idx="284">
                  <c:v>-13.83206678085315</c:v>
                </c:pt>
                <c:pt idx="285">
                  <c:v>-13.83206678085315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2"/>
          <c:order val="2"/>
          <c:tx>
            <c:strRef>
              <c:f>'CO2-Fish Meal Vert'!$AR$1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Vert'!$AR$2:$AR$287</c:f>
              <c:numCache>
                <c:formatCode>0.00000</c:formatCode>
                <c:ptCount val="286"/>
                <c:pt idx="0">
                  <c:v>-14.324161876665469</c:v>
                </c:pt>
                <c:pt idx="1">
                  <c:v>-14.324161876665469</c:v>
                </c:pt>
                <c:pt idx="2">
                  <c:v>-14.324161876665469</c:v>
                </c:pt>
                <c:pt idx="3">
                  <c:v>-14.324161876665469</c:v>
                </c:pt>
                <c:pt idx="4">
                  <c:v>-14.324161876665469</c:v>
                </c:pt>
                <c:pt idx="5">
                  <c:v>-14.324161876665469</c:v>
                </c:pt>
                <c:pt idx="6">
                  <c:v>-14.324161876665469</c:v>
                </c:pt>
                <c:pt idx="7">
                  <c:v>-14.324161876665469</c:v>
                </c:pt>
                <c:pt idx="8">
                  <c:v>-14.324161876665469</c:v>
                </c:pt>
                <c:pt idx="9">
                  <c:v>-14.324161876665469</c:v>
                </c:pt>
                <c:pt idx="10">
                  <c:v>-14.324161876665469</c:v>
                </c:pt>
                <c:pt idx="11">
                  <c:v>-14.324161876665469</c:v>
                </c:pt>
                <c:pt idx="12">
                  <c:v>-14.324161876665469</c:v>
                </c:pt>
                <c:pt idx="13">
                  <c:v>-14.324161876665469</c:v>
                </c:pt>
                <c:pt idx="14">
                  <c:v>-14.324161876665469</c:v>
                </c:pt>
                <c:pt idx="15">
                  <c:v>-14.324161876665469</c:v>
                </c:pt>
                <c:pt idx="16">
                  <c:v>-14.324161876665469</c:v>
                </c:pt>
                <c:pt idx="17">
                  <c:v>-14.324161876665469</c:v>
                </c:pt>
                <c:pt idx="18">
                  <c:v>-14.324161876665469</c:v>
                </c:pt>
                <c:pt idx="19">
                  <c:v>-14.324161876665469</c:v>
                </c:pt>
                <c:pt idx="20">
                  <c:v>-14.324161876665469</c:v>
                </c:pt>
                <c:pt idx="21">
                  <c:v>-14.324161876665469</c:v>
                </c:pt>
                <c:pt idx="22">
                  <c:v>-14.324161876665469</c:v>
                </c:pt>
                <c:pt idx="23">
                  <c:v>-14.324161876665469</c:v>
                </c:pt>
                <c:pt idx="24">
                  <c:v>-14.324161876665469</c:v>
                </c:pt>
                <c:pt idx="25">
                  <c:v>-14.324161876665469</c:v>
                </c:pt>
                <c:pt idx="26">
                  <c:v>-14.324161876665469</c:v>
                </c:pt>
                <c:pt idx="27">
                  <c:v>-14.324161876665469</c:v>
                </c:pt>
                <c:pt idx="28">
                  <c:v>-14.324161876665469</c:v>
                </c:pt>
                <c:pt idx="29">
                  <c:v>-14.324161876665469</c:v>
                </c:pt>
                <c:pt idx="30">
                  <c:v>-14.324161876665469</c:v>
                </c:pt>
                <c:pt idx="31">
                  <c:v>-14.324161876665469</c:v>
                </c:pt>
                <c:pt idx="32">
                  <c:v>-14.324161876665469</c:v>
                </c:pt>
                <c:pt idx="33">
                  <c:v>-14.324161876665469</c:v>
                </c:pt>
                <c:pt idx="34">
                  <c:v>-14.324161876665469</c:v>
                </c:pt>
                <c:pt idx="35">
                  <c:v>-14.324161876665469</c:v>
                </c:pt>
                <c:pt idx="36">
                  <c:v>-14.324161876665469</c:v>
                </c:pt>
                <c:pt idx="37">
                  <c:v>-14.324161876665469</c:v>
                </c:pt>
                <c:pt idx="38">
                  <c:v>-14.324161876665469</c:v>
                </c:pt>
                <c:pt idx="39">
                  <c:v>-14.324161876665469</c:v>
                </c:pt>
                <c:pt idx="40">
                  <c:v>-14.324161876665469</c:v>
                </c:pt>
                <c:pt idx="41">
                  <c:v>-14.324161876665469</c:v>
                </c:pt>
                <c:pt idx="42">
                  <c:v>-14.324161876665469</c:v>
                </c:pt>
                <c:pt idx="43">
                  <c:v>-14.324161876665469</c:v>
                </c:pt>
                <c:pt idx="44">
                  <c:v>-14.324161876665469</c:v>
                </c:pt>
                <c:pt idx="45">
                  <c:v>-14.324161876665469</c:v>
                </c:pt>
                <c:pt idx="46">
                  <c:v>-14.324161876665469</c:v>
                </c:pt>
                <c:pt idx="47">
                  <c:v>-14.324161876665469</c:v>
                </c:pt>
                <c:pt idx="48">
                  <c:v>-14.324161876665469</c:v>
                </c:pt>
                <c:pt idx="49">
                  <c:v>-14.324161876665469</c:v>
                </c:pt>
                <c:pt idx="50">
                  <c:v>-14.324161876665469</c:v>
                </c:pt>
                <c:pt idx="51">
                  <c:v>-14.324161876665469</c:v>
                </c:pt>
                <c:pt idx="52">
                  <c:v>-14.324161876665469</c:v>
                </c:pt>
                <c:pt idx="53">
                  <c:v>-14.324161876665469</c:v>
                </c:pt>
                <c:pt idx="54">
                  <c:v>-14.324161876665469</c:v>
                </c:pt>
                <c:pt idx="55">
                  <c:v>-14.324161876665469</c:v>
                </c:pt>
                <c:pt idx="56">
                  <c:v>-14.324161876665469</c:v>
                </c:pt>
                <c:pt idx="57">
                  <c:v>-14.324161876665469</c:v>
                </c:pt>
                <c:pt idx="58">
                  <c:v>-14.324161876665469</c:v>
                </c:pt>
                <c:pt idx="59">
                  <c:v>-14.324161876665469</c:v>
                </c:pt>
                <c:pt idx="60">
                  <c:v>-14.324161876665469</c:v>
                </c:pt>
                <c:pt idx="61">
                  <c:v>-14.324161876665469</c:v>
                </c:pt>
                <c:pt idx="62">
                  <c:v>-14.324161876665469</c:v>
                </c:pt>
                <c:pt idx="63">
                  <c:v>-14.324161876665469</c:v>
                </c:pt>
                <c:pt idx="64">
                  <c:v>-14.324161876665469</c:v>
                </c:pt>
                <c:pt idx="65">
                  <c:v>-14.324161876665469</c:v>
                </c:pt>
                <c:pt idx="66">
                  <c:v>-14.324161876665469</c:v>
                </c:pt>
                <c:pt idx="67">
                  <c:v>-14.324161876665469</c:v>
                </c:pt>
                <c:pt idx="68">
                  <c:v>-14.324161876665469</c:v>
                </c:pt>
                <c:pt idx="69">
                  <c:v>-14.324161876665469</c:v>
                </c:pt>
                <c:pt idx="70">
                  <c:v>-14.324161876665469</c:v>
                </c:pt>
                <c:pt idx="71">
                  <c:v>-14.324161876665469</c:v>
                </c:pt>
                <c:pt idx="72">
                  <c:v>-14.324161876665469</c:v>
                </c:pt>
                <c:pt idx="73">
                  <c:v>-14.324161876665469</c:v>
                </c:pt>
                <c:pt idx="74">
                  <c:v>-14.324161876665469</c:v>
                </c:pt>
                <c:pt idx="75">
                  <c:v>-14.324161876665469</c:v>
                </c:pt>
                <c:pt idx="76">
                  <c:v>-14.324161876665469</c:v>
                </c:pt>
                <c:pt idx="77">
                  <c:v>-14.324161876665469</c:v>
                </c:pt>
                <c:pt idx="78">
                  <c:v>-14.324161876665469</c:v>
                </c:pt>
                <c:pt idx="79">
                  <c:v>-14.324161876665469</c:v>
                </c:pt>
                <c:pt idx="80">
                  <c:v>-14.324161876665469</c:v>
                </c:pt>
                <c:pt idx="81">
                  <c:v>-14.324161876665469</c:v>
                </c:pt>
                <c:pt idx="82">
                  <c:v>-14.324161876665469</c:v>
                </c:pt>
                <c:pt idx="83">
                  <c:v>-14.324161876665469</c:v>
                </c:pt>
                <c:pt idx="84">
                  <c:v>-14.324161876665469</c:v>
                </c:pt>
                <c:pt idx="85">
                  <c:v>-14.324161876665469</c:v>
                </c:pt>
                <c:pt idx="86">
                  <c:v>-14.324161876665469</c:v>
                </c:pt>
                <c:pt idx="87">
                  <c:v>-14.324161876665469</c:v>
                </c:pt>
                <c:pt idx="88">
                  <c:v>-14.324161876665469</c:v>
                </c:pt>
                <c:pt idx="89">
                  <c:v>-14.324161876665469</c:v>
                </c:pt>
                <c:pt idx="90">
                  <c:v>-14.324161876665469</c:v>
                </c:pt>
                <c:pt idx="91">
                  <c:v>-14.324161876665469</c:v>
                </c:pt>
                <c:pt idx="92">
                  <c:v>-14.324161876665469</c:v>
                </c:pt>
                <c:pt idx="93">
                  <c:v>-14.324161876665469</c:v>
                </c:pt>
                <c:pt idx="94">
                  <c:v>-14.324161876665469</c:v>
                </c:pt>
                <c:pt idx="95">
                  <c:v>-14.324161876665469</c:v>
                </c:pt>
                <c:pt idx="96">
                  <c:v>-14.324161876665469</c:v>
                </c:pt>
                <c:pt idx="97">
                  <c:v>-14.324161876665469</c:v>
                </c:pt>
                <c:pt idx="98">
                  <c:v>-14.324161876665469</c:v>
                </c:pt>
                <c:pt idx="99">
                  <c:v>-14.324161876665469</c:v>
                </c:pt>
                <c:pt idx="100">
                  <c:v>-14.324161876665469</c:v>
                </c:pt>
                <c:pt idx="101">
                  <c:v>-14.324161876665469</c:v>
                </c:pt>
                <c:pt idx="102">
                  <c:v>-14.324161876665469</c:v>
                </c:pt>
                <c:pt idx="103">
                  <c:v>-14.324161876665469</c:v>
                </c:pt>
                <c:pt idx="104">
                  <c:v>-14.324161876665469</c:v>
                </c:pt>
                <c:pt idx="105">
                  <c:v>-14.324161876665469</c:v>
                </c:pt>
                <c:pt idx="106">
                  <c:v>-14.324161876665469</c:v>
                </c:pt>
                <c:pt idx="107">
                  <c:v>-14.324161876665469</c:v>
                </c:pt>
                <c:pt idx="108">
                  <c:v>-14.324161876665469</c:v>
                </c:pt>
                <c:pt idx="109">
                  <c:v>-14.324161876665469</c:v>
                </c:pt>
                <c:pt idx="110">
                  <c:v>-14.324161876665469</c:v>
                </c:pt>
                <c:pt idx="111">
                  <c:v>-14.324161876665469</c:v>
                </c:pt>
                <c:pt idx="112">
                  <c:v>-14.324161876665469</c:v>
                </c:pt>
                <c:pt idx="113">
                  <c:v>-14.324161876665469</c:v>
                </c:pt>
                <c:pt idx="114">
                  <c:v>-14.324161876665469</c:v>
                </c:pt>
                <c:pt idx="115">
                  <c:v>-14.324161876665469</c:v>
                </c:pt>
                <c:pt idx="116">
                  <c:v>-14.324161876665469</c:v>
                </c:pt>
                <c:pt idx="117">
                  <c:v>-14.324161876665469</c:v>
                </c:pt>
                <c:pt idx="118">
                  <c:v>-14.324161876665469</c:v>
                </c:pt>
                <c:pt idx="119">
                  <c:v>-14.324161876665469</c:v>
                </c:pt>
                <c:pt idx="120">
                  <c:v>-14.324161876665469</c:v>
                </c:pt>
                <c:pt idx="121">
                  <c:v>-14.324161876665469</c:v>
                </c:pt>
                <c:pt idx="122">
                  <c:v>-14.324161876665469</c:v>
                </c:pt>
                <c:pt idx="123">
                  <c:v>-14.324161876665469</c:v>
                </c:pt>
                <c:pt idx="124">
                  <c:v>-14.324161876665469</c:v>
                </c:pt>
                <c:pt idx="125">
                  <c:v>-14.324161876665469</c:v>
                </c:pt>
                <c:pt idx="126">
                  <c:v>-14.324161876665469</c:v>
                </c:pt>
                <c:pt idx="127">
                  <c:v>-14.324161876665469</c:v>
                </c:pt>
                <c:pt idx="128">
                  <c:v>-14.324161876665469</c:v>
                </c:pt>
                <c:pt idx="129">
                  <c:v>-14.324161876665469</c:v>
                </c:pt>
                <c:pt idx="130">
                  <c:v>-14.324161876665469</c:v>
                </c:pt>
                <c:pt idx="131">
                  <c:v>-14.324161876665469</c:v>
                </c:pt>
                <c:pt idx="132">
                  <c:v>-14.324161876665469</c:v>
                </c:pt>
                <c:pt idx="133">
                  <c:v>-14.324161876665469</c:v>
                </c:pt>
                <c:pt idx="134">
                  <c:v>-14.324161876665469</c:v>
                </c:pt>
                <c:pt idx="135">
                  <c:v>-14.324161876665469</c:v>
                </c:pt>
                <c:pt idx="136">
                  <c:v>-14.324161876665469</c:v>
                </c:pt>
                <c:pt idx="137">
                  <c:v>-14.324161876665469</c:v>
                </c:pt>
                <c:pt idx="138">
                  <c:v>-14.324161876665469</c:v>
                </c:pt>
                <c:pt idx="139">
                  <c:v>-14.324161876665469</c:v>
                </c:pt>
                <c:pt idx="140">
                  <c:v>-14.324161876665469</c:v>
                </c:pt>
                <c:pt idx="141">
                  <c:v>-14.324161876665469</c:v>
                </c:pt>
                <c:pt idx="142">
                  <c:v>-14.324161876665469</c:v>
                </c:pt>
                <c:pt idx="143">
                  <c:v>-14.324161876665469</c:v>
                </c:pt>
                <c:pt idx="144">
                  <c:v>-14.324161876665469</c:v>
                </c:pt>
                <c:pt idx="145">
                  <c:v>-14.324161876665469</c:v>
                </c:pt>
                <c:pt idx="146">
                  <c:v>-14.324161876665469</c:v>
                </c:pt>
                <c:pt idx="147">
                  <c:v>-14.324161876665469</c:v>
                </c:pt>
                <c:pt idx="148">
                  <c:v>-14.324161876665469</c:v>
                </c:pt>
                <c:pt idx="149">
                  <c:v>-14.324161876665469</c:v>
                </c:pt>
                <c:pt idx="150">
                  <c:v>-14.324161876665469</c:v>
                </c:pt>
                <c:pt idx="151">
                  <c:v>-14.324161876665469</c:v>
                </c:pt>
                <c:pt idx="152">
                  <c:v>-14.324161876665469</c:v>
                </c:pt>
                <c:pt idx="153">
                  <c:v>-14.324161876665469</c:v>
                </c:pt>
                <c:pt idx="154">
                  <c:v>-14.324161876665469</c:v>
                </c:pt>
                <c:pt idx="155">
                  <c:v>-14.324161876665469</c:v>
                </c:pt>
                <c:pt idx="156">
                  <c:v>-14.324161876665469</c:v>
                </c:pt>
                <c:pt idx="157">
                  <c:v>-14.324161876665469</c:v>
                </c:pt>
                <c:pt idx="158">
                  <c:v>-14.324161876665469</c:v>
                </c:pt>
                <c:pt idx="159">
                  <c:v>-14.324161876665469</c:v>
                </c:pt>
                <c:pt idx="160">
                  <c:v>-14.324161876665469</c:v>
                </c:pt>
                <c:pt idx="161">
                  <c:v>-14.324161876665469</c:v>
                </c:pt>
                <c:pt idx="162">
                  <c:v>-14.324161876665469</c:v>
                </c:pt>
                <c:pt idx="163">
                  <c:v>-14.324161876665469</c:v>
                </c:pt>
                <c:pt idx="164">
                  <c:v>-14.324161876665469</c:v>
                </c:pt>
                <c:pt idx="165">
                  <c:v>-14.324161876665469</c:v>
                </c:pt>
                <c:pt idx="166">
                  <c:v>-14.324161876665469</c:v>
                </c:pt>
                <c:pt idx="167">
                  <c:v>-14.324161876665469</c:v>
                </c:pt>
                <c:pt idx="168">
                  <c:v>-14.324161876665469</c:v>
                </c:pt>
                <c:pt idx="169">
                  <c:v>-14.324161876665469</c:v>
                </c:pt>
                <c:pt idx="170">
                  <c:v>-14.324161876665469</c:v>
                </c:pt>
                <c:pt idx="171">
                  <c:v>-14.324161876665469</c:v>
                </c:pt>
                <c:pt idx="172">
                  <c:v>-14.324161876665469</c:v>
                </c:pt>
                <c:pt idx="173">
                  <c:v>-14.324161876665469</c:v>
                </c:pt>
                <c:pt idx="174">
                  <c:v>-14.324161876665469</c:v>
                </c:pt>
                <c:pt idx="175">
                  <c:v>-14.324161876665469</c:v>
                </c:pt>
                <c:pt idx="176">
                  <c:v>-14.324161876665469</c:v>
                </c:pt>
                <c:pt idx="177">
                  <c:v>-14.324161876665469</c:v>
                </c:pt>
                <c:pt idx="178">
                  <c:v>-14.324161876665469</c:v>
                </c:pt>
                <c:pt idx="179">
                  <c:v>-14.324161876665469</c:v>
                </c:pt>
                <c:pt idx="180">
                  <c:v>-14.324161876665469</c:v>
                </c:pt>
                <c:pt idx="181">
                  <c:v>-14.324161876665469</c:v>
                </c:pt>
                <c:pt idx="182">
                  <c:v>-14.324161876665469</c:v>
                </c:pt>
                <c:pt idx="183">
                  <c:v>-14.324161876665469</c:v>
                </c:pt>
                <c:pt idx="184">
                  <c:v>-14.324161876665469</c:v>
                </c:pt>
                <c:pt idx="185">
                  <c:v>-14.324161876665469</c:v>
                </c:pt>
                <c:pt idx="186">
                  <c:v>-14.324161876665469</c:v>
                </c:pt>
                <c:pt idx="187">
                  <c:v>-14.324161876665469</c:v>
                </c:pt>
                <c:pt idx="188">
                  <c:v>-14.324161876665469</c:v>
                </c:pt>
                <c:pt idx="189">
                  <c:v>-14.324161876665469</c:v>
                </c:pt>
                <c:pt idx="190">
                  <c:v>-14.324161876665469</c:v>
                </c:pt>
                <c:pt idx="191">
                  <c:v>-14.324161876665469</c:v>
                </c:pt>
                <c:pt idx="192">
                  <c:v>-14.324161876665469</c:v>
                </c:pt>
                <c:pt idx="193">
                  <c:v>-14.324161876665469</c:v>
                </c:pt>
                <c:pt idx="194">
                  <c:v>-14.324161876665469</c:v>
                </c:pt>
                <c:pt idx="195">
                  <c:v>-14.324161876665469</c:v>
                </c:pt>
                <c:pt idx="196">
                  <c:v>-14.324161876665469</c:v>
                </c:pt>
                <c:pt idx="197">
                  <c:v>-14.324161876665469</c:v>
                </c:pt>
                <c:pt idx="198">
                  <c:v>-14.324161876665469</c:v>
                </c:pt>
                <c:pt idx="199">
                  <c:v>-14.324161876665469</c:v>
                </c:pt>
                <c:pt idx="200">
                  <c:v>-14.324161876665469</c:v>
                </c:pt>
                <c:pt idx="201">
                  <c:v>-14.324161876665469</c:v>
                </c:pt>
                <c:pt idx="202">
                  <c:v>-14.324161876665469</c:v>
                </c:pt>
                <c:pt idx="203">
                  <c:v>-14.324161876665469</c:v>
                </c:pt>
                <c:pt idx="204">
                  <c:v>-14.324161876665469</c:v>
                </c:pt>
                <c:pt idx="205">
                  <c:v>-14.324161876665469</c:v>
                </c:pt>
                <c:pt idx="206">
                  <c:v>-14.324161876665469</c:v>
                </c:pt>
                <c:pt idx="207">
                  <c:v>-14.324161876665469</c:v>
                </c:pt>
                <c:pt idx="208">
                  <c:v>-14.324161876665469</c:v>
                </c:pt>
                <c:pt idx="209">
                  <c:v>-14.324161876665469</c:v>
                </c:pt>
                <c:pt idx="210">
                  <c:v>-14.324161876665469</c:v>
                </c:pt>
                <c:pt idx="211">
                  <c:v>-14.324161876665469</c:v>
                </c:pt>
                <c:pt idx="212">
                  <c:v>-14.324161876665469</c:v>
                </c:pt>
                <c:pt idx="213">
                  <c:v>-14.324161876665469</c:v>
                </c:pt>
                <c:pt idx="214">
                  <c:v>-14.324161876665469</c:v>
                </c:pt>
                <c:pt idx="215">
                  <c:v>-14.324161876665469</c:v>
                </c:pt>
                <c:pt idx="216">
                  <c:v>-14.324161876665469</c:v>
                </c:pt>
                <c:pt idx="217">
                  <c:v>-14.324161876665469</c:v>
                </c:pt>
                <c:pt idx="218">
                  <c:v>-14.324161876665469</c:v>
                </c:pt>
                <c:pt idx="219">
                  <c:v>-14.324161876665469</c:v>
                </c:pt>
                <c:pt idx="220">
                  <c:v>-14.324161876665469</c:v>
                </c:pt>
                <c:pt idx="221">
                  <c:v>-14.324161876665469</c:v>
                </c:pt>
                <c:pt idx="222">
                  <c:v>-14.324161876665469</c:v>
                </c:pt>
                <c:pt idx="223">
                  <c:v>-14.324161876665469</c:v>
                </c:pt>
                <c:pt idx="224">
                  <c:v>-14.324161876665469</c:v>
                </c:pt>
                <c:pt idx="225">
                  <c:v>-14.324161876665469</c:v>
                </c:pt>
                <c:pt idx="226">
                  <c:v>-14.324161876665469</c:v>
                </c:pt>
                <c:pt idx="227">
                  <c:v>-14.324161876665469</c:v>
                </c:pt>
                <c:pt idx="228">
                  <c:v>-14.324161876665469</c:v>
                </c:pt>
                <c:pt idx="229">
                  <c:v>-14.324161876665469</c:v>
                </c:pt>
                <c:pt idx="230">
                  <c:v>-14.324161876665469</c:v>
                </c:pt>
                <c:pt idx="231">
                  <c:v>-14.324161876665469</c:v>
                </c:pt>
                <c:pt idx="232">
                  <c:v>-14.324161876665469</c:v>
                </c:pt>
                <c:pt idx="233">
                  <c:v>-14.324161876665469</c:v>
                </c:pt>
                <c:pt idx="234">
                  <c:v>-14.324161876665469</c:v>
                </c:pt>
                <c:pt idx="235">
                  <c:v>-14.324161876665469</c:v>
                </c:pt>
                <c:pt idx="236">
                  <c:v>-14.324161876665469</c:v>
                </c:pt>
                <c:pt idx="237">
                  <c:v>-14.324161876665469</c:v>
                </c:pt>
                <c:pt idx="238">
                  <c:v>-14.324161876665469</c:v>
                </c:pt>
                <c:pt idx="239">
                  <c:v>-14.324161876665469</c:v>
                </c:pt>
                <c:pt idx="240">
                  <c:v>-14.324161876665469</c:v>
                </c:pt>
                <c:pt idx="241">
                  <c:v>-14.324161876665469</c:v>
                </c:pt>
                <c:pt idx="242">
                  <c:v>-14.324161876665469</c:v>
                </c:pt>
                <c:pt idx="243">
                  <c:v>-14.324161876665469</c:v>
                </c:pt>
                <c:pt idx="244">
                  <c:v>-14.324161876665469</c:v>
                </c:pt>
                <c:pt idx="245">
                  <c:v>-14.324161876665469</c:v>
                </c:pt>
                <c:pt idx="246">
                  <c:v>-14.324161876665469</c:v>
                </c:pt>
                <c:pt idx="247">
                  <c:v>-14.324161876665469</c:v>
                </c:pt>
                <c:pt idx="248">
                  <c:v>-14.324161876665469</c:v>
                </c:pt>
                <c:pt idx="249">
                  <c:v>-14.324161876665469</c:v>
                </c:pt>
                <c:pt idx="250">
                  <c:v>-14.324161876665469</c:v>
                </c:pt>
                <c:pt idx="251">
                  <c:v>-14.324161876665469</c:v>
                </c:pt>
                <c:pt idx="252">
                  <c:v>-14.324161876665469</c:v>
                </c:pt>
                <c:pt idx="253">
                  <c:v>-14.324161876665469</c:v>
                </c:pt>
                <c:pt idx="254">
                  <c:v>-14.324161876665469</c:v>
                </c:pt>
                <c:pt idx="255">
                  <c:v>-14.324161876665469</c:v>
                </c:pt>
                <c:pt idx="256">
                  <c:v>-14.324161876665469</c:v>
                </c:pt>
                <c:pt idx="257">
                  <c:v>-14.324161876665469</c:v>
                </c:pt>
                <c:pt idx="258">
                  <c:v>-14.324161876665469</c:v>
                </c:pt>
                <c:pt idx="259">
                  <c:v>-14.324161876665469</c:v>
                </c:pt>
                <c:pt idx="260">
                  <c:v>-14.324161876665469</c:v>
                </c:pt>
                <c:pt idx="261">
                  <c:v>-14.324161876665469</c:v>
                </c:pt>
                <c:pt idx="262">
                  <c:v>-14.324161876665469</c:v>
                </c:pt>
                <c:pt idx="263">
                  <c:v>-14.324161876665469</c:v>
                </c:pt>
                <c:pt idx="264">
                  <c:v>-14.324161876665469</c:v>
                </c:pt>
                <c:pt idx="265">
                  <c:v>-14.324161876665469</c:v>
                </c:pt>
                <c:pt idx="266">
                  <c:v>-14.324161876665469</c:v>
                </c:pt>
                <c:pt idx="267">
                  <c:v>-14.324161876665469</c:v>
                </c:pt>
                <c:pt idx="268">
                  <c:v>-14.324161876665469</c:v>
                </c:pt>
                <c:pt idx="269">
                  <c:v>-14.324161876665469</c:v>
                </c:pt>
                <c:pt idx="270">
                  <c:v>-14.324161876665469</c:v>
                </c:pt>
                <c:pt idx="271">
                  <c:v>-14.324161876665469</c:v>
                </c:pt>
                <c:pt idx="272">
                  <c:v>-14.324161876665469</c:v>
                </c:pt>
                <c:pt idx="273">
                  <c:v>-14.324161876665469</c:v>
                </c:pt>
                <c:pt idx="274">
                  <c:v>-14.324161876665469</c:v>
                </c:pt>
                <c:pt idx="275">
                  <c:v>-14.324161876665469</c:v>
                </c:pt>
                <c:pt idx="276">
                  <c:v>-14.324161876665469</c:v>
                </c:pt>
                <c:pt idx="277">
                  <c:v>-14.324161876665469</c:v>
                </c:pt>
                <c:pt idx="278">
                  <c:v>-14.324161876665469</c:v>
                </c:pt>
                <c:pt idx="279">
                  <c:v>-14.324161876665469</c:v>
                </c:pt>
                <c:pt idx="280">
                  <c:v>-14.324161876665469</c:v>
                </c:pt>
                <c:pt idx="281">
                  <c:v>-14.324161876665469</c:v>
                </c:pt>
                <c:pt idx="282">
                  <c:v>-14.324161876665469</c:v>
                </c:pt>
                <c:pt idx="283">
                  <c:v>-14.324161876665469</c:v>
                </c:pt>
                <c:pt idx="284">
                  <c:v>-14.324161876665469</c:v>
                </c:pt>
                <c:pt idx="285">
                  <c:v>-14.324161876665469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ser>
          <c:idx val="3"/>
          <c:order val="3"/>
          <c:tx>
            <c:strRef>
              <c:f>'CO2-Fish Meal Vert'!$AS$1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'CO2-Fish Meal Vert'!$AS$2:$AS$287</c:f>
              <c:numCache>
                <c:formatCode>0.00000</c:formatCode>
                <c:ptCount val="286"/>
                <c:pt idx="0">
                  <c:v>-13.339971685040831</c:v>
                </c:pt>
                <c:pt idx="1">
                  <c:v>-13.339971685040831</c:v>
                </c:pt>
                <c:pt idx="2">
                  <c:v>-13.339971685040831</c:v>
                </c:pt>
                <c:pt idx="3">
                  <c:v>-13.339971685040831</c:v>
                </c:pt>
                <c:pt idx="4">
                  <c:v>-13.339971685040831</c:v>
                </c:pt>
                <c:pt idx="5">
                  <c:v>-13.339971685040831</c:v>
                </c:pt>
                <c:pt idx="6">
                  <c:v>-13.339971685040831</c:v>
                </c:pt>
                <c:pt idx="7">
                  <c:v>-13.339971685040831</c:v>
                </c:pt>
                <c:pt idx="8">
                  <c:v>-13.339971685040831</c:v>
                </c:pt>
                <c:pt idx="9">
                  <c:v>-13.339971685040831</c:v>
                </c:pt>
                <c:pt idx="10">
                  <c:v>-13.339971685040831</c:v>
                </c:pt>
                <c:pt idx="11">
                  <c:v>-13.339971685040831</c:v>
                </c:pt>
                <c:pt idx="12">
                  <c:v>-13.339971685040831</c:v>
                </c:pt>
                <c:pt idx="13">
                  <c:v>-13.339971685040831</c:v>
                </c:pt>
                <c:pt idx="14">
                  <c:v>-13.339971685040831</c:v>
                </c:pt>
                <c:pt idx="15">
                  <c:v>-13.339971685040831</c:v>
                </c:pt>
                <c:pt idx="16">
                  <c:v>-13.339971685040831</c:v>
                </c:pt>
                <c:pt idx="17">
                  <c:v>-13.339971685040831</c:v>
                </c:pt>
                <c:pt idx="18">
                  <c:v>-13.339971685040831</c:v>
                </c:pt>
                <c:pt idx="19">
                  <c:v>-13.339971685040831</c:v>
                </c:pt>
                <c:pt idx="20">
                  <c:v>-13.339971685040831</c:v>
                </c:pt>
                <c:pt idx="21">
                  <c:v>-13.339971685040831</c:v>
                </c:pt>
                <c:pt idx="22">
                  <c:v>-13.339971685040831</c:v>
                </c:pt>
                <c:pt idx="23">
                  <c:v>-13.339971685040831</c:v>
                </c:pt>
                <c:pt idx="24">
                  <c:v>-13.339971685040831</c:v>
                </c:pt>
                <c:pt idx="25">
                  <c:v>-13.339971685040831</c:v>
                </c:pt>
                <c:pt idx="26">
                  <c:v>-13.339971685040831</c:v>
                </c:pt>
                <c:pt idx="27">
                  <c:v>-13.339971685040831</c:v>
                </c:pt>
                <c:pt idx="28">
                  <c:v>-13.339971685040831</c:v>
                </c:pt>
                <c:pt idx="29">
                  <c:v>-13.339971685040831</c:v>
                </c:pt>
                <c:pt idx="30">
                  <c:v>-13.339971685040831</c:v>
                </c:pt>
                <c:pt idx="31">
                  <c:v>-13.339971685040831</c:v>
                </c:pt>
                <c:pt idx="32">
                  <c:v>-13.339971685040831</c:v>
                </c:pt>
                <c:pt idx="33">
                  <c:v>-13.339971685040831</c:v>
                </c:pt>
                <c:pt idx="34">
                  <c:v>-13.339971685040831</c:v>
                </c:pt>
                <c:pt idx="35">
                  <c:v>-13.339971685040831</c:v>
                </c:pt>
                <c:pt idx="36">
                  <c:v>-13.339971685040831</c:v>
                </c:pt>
                <c:pt idx="37">
                  <c:v>-13.339971685040831</c:v>
                </c:pt>
                <c:pt idx="38">
                  <c:v>-13.339971685040831</c:v>
                </c:pt>
                <c:pt idx="39">
                  <c:v>-13.339971685040831</c:v>
                </c:pt>
                <c:pt idx="40">
                  <c:v>-13.339971685040831</c:v>
                </c:pt>
                <c:pt idx="41">
                  <c:v>-13.339971685040831</c:v>
                </c:pt>
                <c:pt idx="42">
                  <c:v>-13.339971685040831</c:v>
                </c:pt>
                <c:pt idx="43">
                  <c:v>-13.339971685040831</c:v>
                </c:pt>
                <c:pt idx="44">
                  <c:v>-13.339971685040831</c:v>
                </c:pt>
                <c:pt idx="45">
                  <c:v>-13.339971685040831</c:v>
                </c:pt>
                <c:pt idx="46">
                  <c:v>-13.339971685040831</c:v>
                </c:pt>
                <c:pt idx="47">
                  <c:v>-13.339971685040831</c:v>
                </c:pt>
                <c:pt idx="48">
                  <c:v>-13.339971685040831</c:v>
                </c:pt>
                <c:pt idx="49">
                  <c:v>-13.339971685040831</c:v>
                </c:pt>
                <c:pt idx="50">
                  <c:v>-13.339971685040831</c:v>
                </c:pt>
                <c:pt idx="51">
                  <c:v>-13.339971685040831</c:v>
                </c:pt>
                <c:pt idx="52">
                  <c:v>-13.339971685040831</c:v>
                </c:pt>
                <c:pt idx="53">
                  <c:v>-13.339971685040831</c:v>
                </c:pt>
                <c:pt idx="54">
                  <c:v>-13.339971685040831</c:v>
                </c:pt>
                <c:pt idx="55">
                  <c:v>-13.339971685040831</c:v>
                </c:pt>
                <c:pt idx="56">
                  <c:v>-13.339971685040831</c:v>
                </c:pt>
                <c:pt idx="57">
                  <c:v>-13.339971685040831</c:v>
                </c:pt>
                <c:pt idx="58">
                  <c:v>-13.339971685040831</c:v>
                </c:pt>
                <c:pt idx="59">
                  <c:v>-13.339971685040831</c:v>
                </c:pt>
                <c:pt idx="60">
                  <c:v>-13.339971685040831</c:v>
                </c:pt>
                <c:pt idx="61">
                  <c:v>-13.339971685040831</c:v>
                </c:pt>
                <c:pt idx="62">
                  <c:v>-13.339971685040831</c:v>
                </c:pt>
                <c:pt idx="63">
                  <c:v>-13.339971685040831</c:v>
                </c:pt>
                <c:pt idx="64">
                  <c:v>-13.339971685040831</c:v>
                </c:pt>
                <c:pt idx="65">
                  <c:v>-13.339971685040831</c:v>
                </c:pt>
                <c:pt idx="66">
                  <c:v>-13.339971685040831</c:v>
                </c:pt>
                <c:pt idx="67">
                  <c:v>-13.339971685040831</c:v>
                </c:pt>
                <c:pt idx="68">
                  <c:v>-13.339971685040831</c:v>
                </c:pt>
                <c:pt idx="69">
                  <c:v>-13.339971685040831</c:v>
                </c:pt>
                <c:pt idx="70">
                  <c:v>-13.339971685040831</c:v>
                </c:pt>
                <c:pt idx="71">
                  <c:v>-13.339971685040831</c:v>
                </c:pt>
                <c:pt idx="72">
                  <c:v>-13.339971685040831</c:v>
                </c:pt>
                <c:pt idx="73">
                  <c:v>-13.339971685040831</c:v>
                </c:pt>
                <c:pt idx="74">
                  <c:v>-13.339971685040831</c:v>
                </c:pt>
                <c:pt idx="75">
                  <c:v>-13.339971685040831</c:v>
                </c:pt>
                <c:pt idx="76">
                  <c:v>-13.339971685040831</c:v>
                </c:pt>
                <c:pt idx="77">
                  <c:v>-13.339971685040831</c:v>
                </c:pt>
                <c:pt idx="78">
                  <c:v>-13.339971685040831</c:v>
                </c:pt>
                <c:pt idx="79">
                  <c:v>-13.339971685040831</c:v>
                </c:pt>
                <c:pt idx="80">
                  <c:v>-13.339971685040831</c:v>
                </c:pt>
                <c:pt idx="81">
                  <c:v>-13.339971685040831</c:v>
                </c:pt>
                <c:pt idx="82">
                  <c:v>-13.339971685040831</c:v>
                </c:pt>
                <c:pt idx="83">
                  <c:v>-13.339971685040831</c:v>
                </c:pt>
                <c:pt idx="84">
                  <c:v>-13.339971685040831</c:v>
                </c:pt>
                <c:pt idx="85">
                  <c:v>-13.339971685040831</c:v>
                </c:pt>
                <c:pt idx="86">
                  <c:v>-13.339971685040831</c:v>
                </c:pt>
                <c:pt idx="87">
                  <c:v>-13.339971685040831</c:v>
                </c:pt>
                <c:pt idx="88">
                  <c:v>-13.339971685040831</c:v>
                </c:pt>
                <c:pt idx="89">
                  <c:v>-13.339971685040831</c:v>
                </c:pt>
                <c:pt idx="90">
                  <c:v>-13.339971685040831</c:v>
                </c:pt>
                <c:pt idx="91">
                  <c:v>-13.339971685040831</c:v>
                </c:pt>
                <c:pt idx="92">
                  <c:v>-13.339971685040831</c:v>
                </c:pt>
                <c:pt idx="93">
                  <c:v>-13.339971685040831</c:v>
                </c:pt>
                <c:pt idx="94">
                  <c:v>-13.339971685040831</c:v>
                </c:pt>
                <c:pt idx="95">
                  <c:v>-13.339971685040831</c:v>
                </c:pt>
                <c:pt idx="96">
                  <c:v>-13.339971685040831</c:v>
                </c:pt>
                <c:pt idx="97">
                  <c:v>-13.339971685040831</c:v>
                </c:pt>
                <c:pt idx="98">
                  <c:v>-13.339971685040831</c:v>
                </c:pt>
                <c:pt idx="99">
                  <c:v>-13.339971685040831</c:v>
                </c:pt>
                <c:pt idx="100">
                  <c:v>-13.339971685040831</c:v>
                </c:pt>
                <c:pt idx="101">
                  <c:v>-13.339971685040831</c:v>
                </c:pt>
                <c:pt idx="102">
                  <c:v>-13.339971685040831</c:v>
                </c:pt>
                <c:pt idx="103">
                  <c:v>-13.339971685040831</c:v>
                </c:pt>
                <c:pt idx="104">
                  <c:v>-13.339971685040831</c:v>
                </c:pt>
                <c:pt idx="105">
                  <c:v>-13.339971685040831</c:v>
                </c:pt>
                <c:pt idx="106">
                  <c:v>-13.339971685040831</c:v>
                </c:pt>
                <c:pt idx="107">
                  <c:v>-13.339971685040831</c:v>
                </c:pt>
                <c:pt idx="108">
                  <c:v>-13.339971685040831</c:v>
                </c:pt>
                <c:pt idx="109">
                  <c:v>-13.339971685040831</c:v>
                </c:pt>
                <c:pt idx="110">
                  <c:v>-13.339971685040831</c:v>
                </c:pt>
                <c:pt idx="111">
                  <c:v>-13.339971685040831</c:v>
                </c:pt>
                <c:pt idx="112">
                  <c:v>-13.339971685040831</c:v>
                </c:pt>
                <c:pt idx="113">
                  <c:v>-13.339971685040831</c:v>
                </c:pt>
                <c:pt idx="114">
                  <c:v>-13.339971685040831</c:v>
                </c:pt>
                <c:pt idx="115">
                  <c:v>-13.339971685040831</c:v>
                </c:pt>
                <c:pt idx="116">
                  <c:v>-13.339971685040831</c:v>
                </c:pt>
                <c:pt idx="117">
                  <c:v>-13.339971685040831</c:v>
                </c:pt>
                <c:pt idx="118">
                  <c:v>-13.339971685040831</c:v>
                </c:pt>
                <c:pt idx="119">
                  <c:v>-13.339971685040831</c:v>
                </c:pt>
                <c:pt idx="120">
                  <c:v>-13.339971685040831</c:v>
                </c:pt>
                <c:pt idx="121">
                  <c:v>-13.339971685040831</c:v>
                </c:pt>
                <c:pt idx="122">
                  <c:v>-13.339971685040831</c:v>
                </c:pt>
                <c:pt idx="123">
                  <c:v>-13.339971685040831</c:v>
                </c:pt>
                <c:pt idx="124">
                  <c:v>-13.339971685040831</c:v>
                </c:pt>
                <c:pt idx="125">
                  <c:v>-13.339971685040831</c:v>
                </c:pt>
                <c:pt idx="126">
                  <c:v>-13.339971685040831</c:v>
                </c:pt>
                <c:pt idx="127">
                  <c:v>-13.339971685040831</c:v>
                </c:pt>
                <c:pt idx="128">
                  <c:v>-13.339971685040831</c:v>
                </c:pt>
                <c:pt idx="129">
                  <c:v>-13.339971685040831</c:v>
                </c:pt>
                <c:pt idx="130">
                  <c:v>-13.339971685040831</c:v>
                </c:pt>
                <c:pt idx="131">
                  <c:v>-13.339971685040831</c:v>
                </c:pt>
                <c:pt idx="132">
                  <c:v>-13.339971685040831</c:v>
                </c:pt>
                <c:pt idx="133">
                  <c:v>-13.339971685040831</c:v>
                </c:pt>
                <c:pt idx="134">
                  <c:v>-13.339971685040831</c:v>
                </c:pt>
                <c:pt idx="135">
                  <c:v>-13.339971685040831</c:v>
                </c:pt>
                <c:pt idx="136">
                  <c:v>-13.339971685040831</c:v>
                </c:pt>
                <c:pt idx="137">
                  <c:v>-13.339971685040831</c:v>
                </c:pt>
                <c:pt idx="138">
                  <c:v>-13.339971685040831</c:v>
                </c:pt>
                <c:pt idx="139">
                  <c:v>-13.339971685040831</c:v>
                </c:pt>
                <c:pt idx="140">
                  <c:v>-13.339971685040831</c:v>
                </c:pt>
                <c:pt idx="141">
                  <c:v>-13.339971685040831</c:v>
                </c:pt>
                <c:pt idx="142">
                  <c:v>-13.339971685040831</c:v>
                </c:pt>
                <c:pt idx="143">
                  <c:v>-13.339971685040831</c:v>
                </c:pt>
                <c:pt idx="144">
                  <c:v>-13.339971685040831</c:v>
                </c:pt>
                <c:pt idx="145">
                  <c:v>-13.339971685040831</c:v>
                </c:pt>
                <c:pt idx="146">
                  <c:v>-13.339971685040831</c:v>
                </c:pt>
                <c:pt idx="147">
                  <c:v>-13.339971685040831</c:v>
                </c:pt>
                <c:pt idx="148">
                  <c:v>-13.339971685040831</c:v>
                </c:pt>
                <c:pt idx="149">
                  <c:v>-13.339971685040831</c:v>
                </c:pt>
                <c:pt idx="150">
                  <c:v>-13.339971685040831</c:v>
                </c:pt>
                <c:pt idx="151">
                  <c:v>-13.339971685040831</c:v>
                </c:pt>
                <c:pt idx="152">
                  <c:v>-13.339971685040831</c:v>
                </c:pt>
                <c:pt idx="153">
                  <c:v>-13.339971685040831</c:v>
                </c:pt>
                <c:pt idx="154">
                  <c:v>-13.339971685040831</c:v>
                </c:pt>
                <c:pt idx="155">
                  <c:v>-13.339971685040831</c:v>
                </c:pt>
                <c:pt idx="156">
                  <c:v>-13.339971685040831</c:v>
                </c:pt>
                <c:pt idx="157">
                  <c:v>-13.339971685040831</c:v>
                </c:pt>
                <c:pt idx="158">
                  <c:v>-13.339971685040831</c:v>
                </c:pt>
                <c:pt idx="159">
                  <c:v>-13.339971685040831</c:v>
                </c:pt>
                <c:pt idx="160">
                  <c:v>-13.339971685040831</c:v>
                </c:pt>
                <c:pt idx="161">
                  <c:v>-13.339971685040831</c:v>
                </c:pt>
                <c:pt idx="162">
                  <c:v>-13.339971685040831</c:v>
                </c:pt>
                <c:pt idx="163">
                  <c:v>-13.339971685040831</c:v>
                </c:pt>
                <c:pt idx="164">
                  <c:v>-13.339971685040831</c:v>
                </c:pt>
                <c:pt idx="165">
                  <c:v>-13.339971685040831</c:v>
                </c:pt>
                <c:pt idx="166">
                  <c:v>-13.339971685040831</c:v>
                </c:pt>
                <c:pt idx="167">
                  <c:v>-13.339971685040831</c:v>
                </c:pt>
                <c:pt idx="168">
                  <c:v>-13.339971685040831</c:v>
                </c:pt>
                <c:pt idx="169">
                  <c:v>-13.339971685040831</c:v>
                </c:pt>
                <c:pt idx="170">
                  <c:v>-13.339971685040831</c:v>
                </c:pt>
                <c:pt idx="171">
                  <c:v>-13.339971685040831</c:v>
                </c:pt>
                <c:pt idx="172">
                  <c:v>-13.339971685040831</c:v>
                </c:pt>
                <c:pt idx="173">
                  <c:v>-13.339971685040831</c:v>
                </c:pt>
                <c:pt idx="174">
                  <c:v>-13.339971685040831</c:v>
                </c:pt>
                <c:pt idx="175">
                  <c:v>-13.339971685040831</c:v>
                </c:pt>
                <c:pt idx="176">
                  <c:v>-13.339971685040831</c:v>
                </c:pt>
                <c:pt idx="177">
                  <c:v>-13.339971685040831</c:v>
                </c:pt>
                <c:pt idx="178">
                  <c:v>-13.339971685040831</c:v>
                </c:pt>
                <c:pt idx="179">
                  <c:v>-13.339971685040831</c:v>
                </c:pt>
                <c:pt idx="180">
                  <c:v>-13.339971685040831</c:v>
                </c:pt>
                <c:pt idx="181">
                  <c:v>-13.339971685040831</c:v>
                </c:pt>
                <c:pt idx="182">
                  <c:v>-13.339971685040831</c:v>
                </c:pt>
                <c:pt idx="183">
                  <c:v>-13.339971685040831</c:v>
                </c:pt>
                <c:pt idx="184">
                  <c:v>-13.339971685040831</c:v>
                </c:pt>
                <c:pt idx="185">
                  <c:v>-13.339971685040831</c:v>
                </c:pt>
                <c:pt idx="186">
                  <c:v>-13.339971685040831</c:v>
                </c:pt>
                <c:pt idx="187">
                  <c:v>-13.339971685040831</c:v>
                </c:pt>
                <c:pt idx="188">
                  <c:v>-13.339971685040831</c:v>
                </c:pt>
                <c:pt idx="189">
                  <c:v>-13.339971685040831</c:v>
                </c:pt>
                <c:pt idx="190">
                  <c:v>-13.339971685040831</c:v>
                </c:pt>
                <c:pt idx="191">
                  <c:v>-13.339971685040831</c:v>
                </c:pt>
                <c:pt idx="192">
                  <c:v>-13.339971685040831</c:v>
                </c:pt>
                <c:pt idx="193">
                  <c:v>-13.339971685040831</c:v>
                </c:pt>
                <c:pt idx="194">
                  <c:v>-13.339971685040831</c:v>
                </c:pt>
                <c:pt idx="195">
                  <c:v>-13.339971685040831</c:v>
                </c:pt>
                <c:pt idx="196">
                  <c:v>-13.339971685040831</c:v>
                </c:pt>
                <c:pt idx="197">
                  <c:v>-13.339971685040831</c:v>
                </c:pt>
                <c:pt idx="198">
                  <c:v>-13.339971685040831</c:v>
                </c:pt>
                <c:pt idx="199">
                  <c:v>-13.339971685040831</c:v>
                </c:pt>
                <c:pt idx="200">
                  <c:v>-13.339971685040831</c:v>
                </c:pt>
                <c:pt idx="201">
                  <c:v>-13.339971685040831</c:v>
                </c:pt>
                <c:pt idx="202">
                  <c:v>-13.339971685040831</c:v>
                </c:pt>
                <c:pt idx="203">
                  <c:v>-13.339971685040831</c:v>
                </c:pt>
                <c:pt idx="204">
                  <c:v>-13.339971685040831</c:v>
                </c:pt>
                <c:pt idx="205">
                  <c:v>-13.339971685040831</c:v>
                </c:pt>
                <c:pt idx="206">
                  <c:v>-13.339971685040831</c:v>
                </c:pt>
                <c:pt idx="207">
                  <c:v>-13.339971685040831</c:v>
                </c:pt>
                <c:pt idx="208">
                  <c:v>-13.339971685040831</c:v>
                </c:pt>
                <c:pt idx="209">
                  <c:v>-13.339971685040831</c:v>
                </c:pt>
                <c:pt idx="210">
                  <c:v>-13.339971685040831</c:v>
                </c:pt>
                <c:pt idx="211">
                  <c:v>-13.339971685040831</c:v>
                </c:pt>
                <c:pt idx="212">
                  <c:v>-13.339971685040831</c:v>
                </c:pt>
                <c:pt idx="213">
                  <c:v>-13.339971685040831</c:v>
                </c:pt>
                <c:pt idx="214">
                  <c:v>-13.339971685040831</c:v>
                </c:pt>
                <c:pt idx="215">
                  <c:v>-13.339971685040831</c:v>
                </c:pt>
                <c:pt idx="216">
                  <c:v>-13.339971685040831</c:v>
                </c:pt>
                <c:pt idx="217">
                  <c:v>-13.339971685040831</c:v>
                </c:pt>
                <c:pt idx="218">
                  <c:v>-13.339971685040831</c:v>
                </c:pt>
                <c:pt idx="219">
                  <c:v>-13.339971685040831</c:v>
                </c:pt>
                <c:pt idx="220">
                  <c:v>-13.339971685040831</c:v>
                </c:pt>
                <c:pt idx="221">
                  <c:v>-13.339971685040831</c:v>
                </c:pt>
                <c:pt idx="222">
                  <c:v>-13.339971685040831</c:v>
                </c:pt>
                <c:pt idx="223">
                  <c:v>-13.339971685040831</c:v>
                </c:pt>
                <c:pt idx="224">
                  <c:v>-13.339971685040831</c:v>
                </c:pt>
                <c:pt idx="225">
                  <c:v>-13.339971685040831</c:v>
                </c:pt>
                <c:pt idx="226">
                  <c:v>-13.339971685040831</c:v>
                </c:pt>
                <c:pt idx="227">
                  <c:v>-13.339971685040831</c:v>
                </c:pt>
                <c:pt idx="228">
                  <c:v>-13.339971685040831</c:v>
                </c:pt>
                <c:pt idx="229">
                  <c:v>-13.339971685040831</c:v>
                </c:pt>
                <c:pt idx="230">
                  <c:v>-13.339971685040831</c:v>
                </c:pt>
                <c:pt idx="231">
                  <c:v>-13.339971685040831</c:v>
                </c:pt>
                <c:pt idx="232">
                  <c:v>-13.339971685040831</c:v>
                </c:pt>
                <c:pt idx="233">
                  <c:v>-13.339971685040831</c:v>
                </c:pt>
                <c:pt idx="234">
                  <c:v>-13.339971685040831</c:v>
                </c:pt>
                <c:pt idx="235">
                  <c:v>-13.339971685040831</c:v>
                </c:pt>
                <c:pt idx="236">
                  <c:v>-13.339971685040831</c:v>
                </c:pt>
                <c:pt idx="237">
                  <c:v>-13.339971685040831</c:v>
                </c:pt>
                <c:pt idx="238">
                  <c:v>-13.339971685040831</c:v>
                </c:pt>
                <c:pt idx="239">
                  <c:v>-13.339971685040831</c:v>
                </c:pt>
                <c:pt idx="240">
                  <c:v>-13.339971685040831</c:v>
                </c:pt>
                <c:pt idx="241">
                  <c:v>-13.339971685040831</c:v>
                </c:pt>
                <c:pt idx="242">
                  <c:v>-13.339971685040831</c:v>
                </c:pt>
                <c:pt idx="243">
                  <c:v>-13.339971685040831</c:v>
                </c:pt>
                <c:pt idx="244">
                  <c:v>-13.339971685040831</c:v>
                </c:pt>
                <c:pt idx="245">
                  <c:v>-13.339971685040831</c:v>
                </c:pt>
                <c:pt idx="246">
                  <c:v>-13.339971685040831</c:v>
                </c:pt>
                <c:pt idx="247">
                  <c:v>-13.339971685040831</c:v>
                </c:pt>
                <c:pt idx="248">
                  <c:v>-13.339971685040831</c:v>
                </c:pt>
                <c:pt idx="249">
                  <c:v>-13.339971685040831</c:v>
                </c:pt>
                <c:pt idx="250">
                  <c:v>-13.339971685040831</c:v>
                </c:pt>
                <c:pt idx="251">
                  <c:v>-13.339971685040831</c:v>
                </c:pt>
                <c:pt idx="252">
                  <c:v>-13.339971685040831</c:v>
                </c:pt>
                <c:pt idx="253">
                  <c:v>-13.339971685040831</c:v>
                </c:pt>
                <c:pt idx="254">
                  <c:v>-13.339971685040831</c:v>
                </c:pt>
                <c:pt idx="255">
                  <c:v>-13.339971685040831</c:v>
                </c:pt>
                <c:pt idx="256">
                  <c:v>-13.339971685040831</c:v>
                </c:pt>
                <c:pt idx="257">
                  <c:v>-13.339971685040831</c:v>
                </c:pt>
                <c:pt idx="258">
                  <c:v>-13.339971685040831</c:v>
                </c:pt>
                <c:pt idx="259">
                  <c:v>-13.339971685040831</c:v>
                </c:pt>
                <c:pt idx="260">
                  <c:v>-13.339971685040831</c:v>
                </c:pt>
                <c:pt idx="261">
                  <c:v>-13.339971685040831</c:v>
                </c:pt>
                <c:pt idx="262">
                  <c:v>-13.339971685040831</c:v>
                </c:pt>
                <c:pt idx="263">
                  <c:v>-13.339971685040831</c:v>
                </c:pt>
                <c:pt idx="264">
                  <c:v>-13.339971685040831</c:v>
                </c:pt>
                <c:pt idx="265">
                  <c:v>-13.339971685040831</c:v>
                </c:pt>
                <c:pt idx="266">
                  <c:v>-13.339971685040831</c:v>
                </c:pt>
                <c:pt idx="267">
                  <c:v>-13.339971685040831</c:v>
                </c:pt>
                <c:pt idx="268">
                  <c:v>-13.339971685040831</c:v>
                </c:pt>
                <c:pt idx="269">
                  <c:v>-13.339971685040831</c:v>
                </c:pt>
                <c:pt idx="270">
                  <c:v>-13.339971685040831</c:v>
                </c:pt>
                <c:pt idx="271">
                  <c:v>-13.339971685040831</c:v>
                </c:pt>
                <c:pt idx="272">
                  <c:v>-13.339971685040831</c:v>
                </c:pt>
                <c:pt idx="273">
                  <c:v>-13.339971685040831</c:v>
                </c:pt>
                <c:pt idx="274">
                  <c:v>-13.339971685040831</c:v>
                </c:pt>
                <c:pt idx="275">
                  <c:v>-13.339971685040831</c:v>
                </c:pt>
                <c:pt idx="276">
                  <c:v>-13.339971685040831</c:v>
                </c:pt>
                <c:pt idx="277">
                  <c:v>-13.339971685040831</c:v>
                </c:pt>
                <c:pt idx="278">
                  <c:v>-13.339971685040831</c:v>
                </c:pt>
                <c:pt idx="279">
                  <c:v>-13.339971685040831</c:v>
                </c:pt>
                <c:pt idx="280">
                  <c:v>-13.339971685040831</c:v>
                </c:pt>
                <c:pt idx="281">
                  <c:v>-13.339971685040831</c:v>
                </c:pt>
                <c:pt idx="282">
                  <c:v>-13.339971685040831</c:v>
                </c:pt>
                <c:pt idx="283">
                  <c:v>-13.339971685040831</c:v>
                </c:pt>
                <c:pt idx="284">
                  <c:v>-13.339971685040831</c:v>
                </c:pt>
                <c:pt idx="285">
                  <c:v>-13.339971685040831</c:v>
                </c:pt>
              </c:numCache>
            </c:numRef>
          </c:xVal>
          <c:yVal>
            <c:numRef>
              <c:f>'CO2-Fish Meal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</c:numCache>
            </c:numRef>
          </c:yVal>
        </c:ser>
        <c:axId val="98763136"/>
        <c:axId val="98764672"/>
      </c:scatterChart>
      <c:valAx>
        <c:axId val="98763136"/>
        <c:scaling>
          <c:orientation val="minMax"/>
          <c:max val="-13"/>
        </c:scaling>
        <c:axPos val="t"/>
        <c:numFmt formatCode="0.00" sourceLinked="0"/>
        <c:tickLblPos val="nextTo"/>
        <c:crossAx val="98764672"/>
        <c:crosses val="autoZero"/>
        <c:crossBetween val="midCat"/>
      </c:valAx>
      <c:valAx>
        <c:axId val="98764672"/>
        <c:scaling>
          <c:orientation val="maxMin"/>
          <c:max val="286"/>
          <c:min val="0"/>
        </c:scaling>
        <c:axPos val="l"/>
        <c:majorGridlines/>
        <c:numFmt formatCode="General" sourceLinked="1"/>
        <c:tickLblPos val="nextTo"/>
        <c:crossAx val="98763136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Caffeine</a:t>
            </a:r>
            <a:r>
              <a:rPr lang="en-US"/>
              <a:t>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2737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7.7408843448156753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'CO2-Caffeine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'CO2-Caffeine Vert'!$H$2:$H$419</c:f>
              <c:numCache>
                <c:formatCode>0.00000</c:formatCode>
                <c:ptCount val="418"/>
                <c:pt idx="0">
                  <c:v>-31.056994996</c:v>
                </c:pt>
                <c:pt idx="1">
                  <c:v>-31.365642775999994</c:v>
                </c:pt>
                <c:pt idx="2">
                  <c:v>-31.362893400000004</c:v>
                </c:pt>
                <c:pt idx="3">
                  <c:v>-31.292016103999998</c:v>
                </c:pt>
                <c:pt idx="4">
                  <c:v>-31.422045416000003</c:v>
                </c:pt>
                <c:pt idx="5">
                  <c:v>-31.421085155999997</c:v>
                </c:pt>
                <c:pt idx="6">
                  <c:v>-31.579194491999999</c:v>
                </c:pt>
                <c:pt idx="7">
                  <c:v>-31.367320704000001</c:v>
                </c:pt>
                <c:pt idx="8">
                  <c:v>-31.375735160000001</c:v>
                </c:pt>
                <c:pt idx="9">
                  <c:v>-31.070554699999992</c:v>
                </c:pt>
                <c:pt idx="10">
                  <c:v>-30.960942079999999</c:v>
                </c:pt>
                <c:pt idx="11">
                  <c:v>-31.17311054</c:v>
                </c:pt>
                <c:pt idx="12">
                  <c:v>-31.343646019999998</c:v>
                </c:pt>
                <c:pt idx="13">
                  <c:v>-31.299384439999994</c:v>
                </c:pt>
                <c:pt idx="14">
                  <c:v>-31.256710129999998</c:v>
                </c:pt>
                <c:pt idx="15">
                  <c:v>-31.209925530000003</c:v>
                </c:pt>
                <c:pt idx="16">
                  <c:v>-31.283827402000004</c:v>
                </c:pt>
                <c:pt idx="17">
                  <c:v>-31.207689452000007</c:v>
                </c:pt>
                <c:pt idx="18">
                  <c:v>-31.255679126</c:v>
                </c:pt>
                <c:pt idx="19">
                  <c:v>-31.350849034000003</c:v>
                </c:pt>
                <c:pt idx="20">
                  <c:v>-31.398403634000001</c:v>
                </c:pt>
                <c:pt idx="21">
                  <c:v>-31.302515348000004</c:v>
                </c:pt>
                <c:pt idx="22">
                  <c:v>-30.995387292000004</c:v>
                </c:pt>
                <c:pt idx="23">
                  <c:v>-31.146919978000007</c:v>
                </c:pt>
                <c:pt idx="24">
                  <c:v>-30.869422641999996</c:v>
                </c:pt>
                <c:pt idx="25">
                  <c:v>-30.866563726000003</c:v>
                </c:pt>
                <c:pt idx="26">
                  <c:v>-30.912580108000007</c:v>
                </c:pt>
                <c:pt idx="27">
                  <c:v>-30.662475647999997</c:v>
                </c:pt>
                <c:pt idx="28">
                  <c:v>-31.124788724000005</c:v>
                </c:pt>
                <c:pt idx="29">
                  <c:v>-31.123801745999998</c:v>
                </c:pt>
                <c:pt idx="30">
                  <c:v>-31.094196952000004</c:v>
                </c:pt>
                <c:pt idx="31">
                  <c:v>-31.035170927999999</c:v>
                </c:pt>
                <c:pt idx="32">
                  <c:v>-31.345865248000006</c:v>
                </c:pt>
                <c:pt idx="33">
                  <c:v>-31.048503072000006</c:v>
                </c:pt>
                <c:pt idx="34">
                  <c:v>-31.053856032000002</c:v>
                </c:pt>
                <c:pt idx="35">
                  <c:v>-31.468395552000008</c:v>
                </c:pt>
                <c:pt idx="36">
                  <c:v>-31.257424946</c:v>
                </c:pt>
                <c:pt idx="37">
                  <c:v>-31.658035556000002</c:v>
                </c:pt>
                <c:pt idx="38">
                  <c:v>-31.675345891000006</c:v>
                </c:pt>
                <c:pt idx="39">
                  <c:v>-31.197791105000007</c:v>
                </c:pt>
                <c:pt idx="40">
                  <c:v>-31.271479187999997</c:v>
                </c:pt>
                <c:pt idx="41">
                  <c:v>-31.130005919999999</c:v>
                </c:pt>
                <c:pt idx="42">
                  <c:v>-31.083862963999994</c:v>
                </c:pt>
                <c:pt idx="43">
                  <c:v>-31.171034283999997</c:v>
                </c:pt>
                <c:pt idx="44">
                  <c:v>-31.158560625</c:v>
                </c:pt>
                <c:pt idx="45">
                  <c:v>-31.298476104000002</c:v>
                </c:pt>
                <c:pt idx="46">
                  <c:v>-31.122178290000001</c:v>
                </c:pt>
                <c:pt idx="47">
                  <c:v>-31.191946164000001</c:v>
                </c:pt>
                <c:pt idx="48">
                  <c:v>-31.255016716</c:v>
                </c:pt>
                <c:pt idx="49">
                  <c:v>-31.186848124000001</c:v>
                </c:pt>
                <c:pt idx="50">
                  <c:v>-31.124708884</c:v>
                </c:pt>
                <c:pt idx="51">
                  <c:v>-31.180818772000009</c:v>
                </c:pt>
                <c:pt idx="52">
                  <c:v>-31.175823519999994</c:v>
                </c:pt>
                <c:pt idx="53">
                  <c:v>-31.219230480999997</c:v>
                </c:pt>
                <c:pt idx="54">
                  <c:v>-31.317593043999999</c:v>
                </c:pt>
                <c:pt idx="55">
                  <c:v>-31.295894668999999</c:v>
                </c:pt>
                <c:pt idx="56">
                  <c:v>-31.289978520000005</c:v>
                </c:pt>
                <c:pt idx="57">
                  <c:v>-31.374139559999996</c:v>
                </c:pt>
                <c:pt idx="58">
                  <c:v>-30.865413235000005</c:v>
                </c:pt>
                <c:pt idx="59">
                  <c:v>-31.399497330000003</c:v>
                </c:pt>
                <c:pt idx="60">
                  <c:v>-31.390355560000003</c:v>
                </c:pt>
                <c:pt idx="61">
                  <c:v>-30.533076450000003</c:v>
                </c:pt>
                <c:pt idx="62">
                  <c:v>-31.270934855</c:v>
                </c:pt>
                <c:pt idx="63">
                  <c:v>-31.188664844999998</c:v>
                </c:pt>
                <c:pt idx="64">
                  <c:v>-31.248051929999995</c:v>
                </c:pt>
                <c:pt idx="65">
                  <c:v>-31.090252249999992</c:v>
                </c:pt>
                <c:pt idx="66">
                  <c:v>-31.059765464999998</c:v>
                </c:pt>
                <c:pt idx="67">
                  <c:v>-31.127175919999999</c:v>
                </c:pt>
                <c:pt idx="68">
                  <c:v>-31.165241454999993</c:v>
                </c:pt>
                <c:pt idx="69">
                  <c:v>-31.247829619999997</c:v>
                </c:pt>
                <c:pt idx="70">
                  <c:v>-31.052237239999997</c:v>
                </c:pt>
                <c:pt idx="71">
                  <c:v>-31.385540559999995</c:v>
                </c:pt>
                <c:pt idx="72">
                  <c:v>-31.141048807000004</c:v>
                </c:pt>
                <c:pt idx="73">
                  <c:v>-31.159163548000002</c:v>
                </c:pt>
                <c:pt idx="74">
                  <c:v>-31.004457733999999</c:v>
                </c:pt>
                <c:pt idx="75">
                  <c:v>-31.060518413000004</c:v>
                </c:pt>
                <c:pt idx="76">
                  <c:v>-31.325179581</c:v>
                </c:pt>
                <c:pt idx="77">
                  <c:v>-31.492115143999996</c:v>
                </c:pt>
                <c:pt idx="78">
                  <c:v>-31.379697493000002</c:v>
                </c:pt>
                <c:pt idx="79">
                  <c:v>-31.258023240000007</c:v>
                </c:pt>
                <c:pt idx="80">
                  <c:v>-31.203362290000008</c:v>
                </c:pt>
                <c:pt idx="81">
                  <c:v>-31.162583289999997</c:v>
                </c:pt>
                <c:pt idx="82">
                  <c:v>-31.173064435999994</c:v>
                </c:pt>
                <c:pt idx="83">
                  <c:v>-31.452385451999998</c:v>
                </c:pt>
                <c:pt idx="84">
                  <c:v>-31.135978867999999</c:v>
                </c:pt>
                <c:pt idx="85">
                  <c:v>-31.086602606000003</c:v>
                </c:pt>
                <c:pt idx="86">
                  <c:v>-31.102990197999997</c:v>
                </c:pt>
                <c:pt idx="87">
                  <c:v>-31.145606069999996</c:v>
                </c:pt>
                <c:pt idx="88">
                  <c:v>-31.151126207999997</c:v>
                </c:pt>
                <c:pt idx="89">
                  <c:v>-31.223167363999998</c:v>
                </c:pt>
                <c:pt idx="90">
                  <c:v>-31.280020354000001</c:v>
                </c:pt>
                <c:pt idx="91">
                  <c:v>-31.256809636</c:v>
                </c:pt>
                <c:pt idx="92">
                  <c:v>-31.195026665</c:v>
                </c:pt>
                <c:pt idx="93">
                  <c:v>-31.250716057000005</c:v>
                </c:pt>
                <c:pt idx="94">
                  <c:v>-31.285971035000003</c:v>
                </c:pt>
                <c:pt idx="95">
                  <c:v>-31.100336325999997</c:v>
                </c:pt>
                <c:pt idx="96">
                  <c:v>-31.241090856</c:v>
                </c:pt>
                <c:pt idx="97">
                  <c:v>-31.26581221</c:v>
                </c:pt>
                <c:pt idx="98">
                  <c:v>-31.150137623999999</c:v>
                </c:pt>
                <c:pt idx="99">
                  <c:v>-31.162466556000002</c:v>
                </c:pt>
                <c:pt idx="100">
                  <c:v>-31.196414315999998</c:v>
                </c:pt>
                <c:pt idx="101">
                  <c:v>-31.184746044000004</c:v>
                </c:pt>
                <c:pt idx="102">
                  <c:v>-31.237924092000004</c:v>
                </c:pt>
                <c:pt idx="103">
                  <c:v>-31.185213588</c:v>
                </c:pt>
                <c:pt idx="104">
                  <c:v>-31.063204932000001</c:v>
                </c:pt>
                <c:pt idx="105">
                  <c:v>-31.202848127999996</c:v>
                </c:pt>
                <c:pt idx="106">
                  <c:v>-31.216762644000003</c:v>
                </c:pt>
                <c:pt idx="107">
                  <c:v>-31.249446696000007</c:v>
                </c:pt>
                <c:pt idx="108">
                  <c:v>-31.15096555600001</c:v>
                </c:pt>
                <c:pt idx="109">
                  <c:v>-31.415378316999998</c:v>
                </c:pt>
                <c:pt idx="110">
                  <c:v>-31.110187893000003</c:v>
                </c:pt>
                <c:pt idx="111">
                  <c:v>-31.120147228</c:v>
                </c:pt>
                <c:pt idx="112">
                  <c:v>-31.237586493000009</c:v>
                </c:pt>
                <c:pt idx="113">
                  <c:v>-30.786059566000006</c:v>
                </c:pt>
                <c:pt idx="114">
                  <c:v>-31.258384820000011</c:v>
                </c:pt>
                <c:pt idx="115">
                  <c:v>-31.215665845000004</c:v>
                </c:pt>
                <c:pt idx="116">
                  <c:v>-31.204025093999999</c:v>
                </c:pt>
                <c:pt idx="117">
                  <c:v>-31.112129970000002</c:v>
                </c:pt>
                <c:pt idx="118">
                  <c:v>-31.184563981999997</c:v>
                </c:pt>
                <c:pt idx="119">
                  <c:v>-31.118579292000003</c:v>
                </c:pt>
                <c:pt idx="120">
                  <c:v>-31.168188669999996</c:v>
                </c:pt>
                <c:pt idx="121">
                  <c:v>-31.093666600000002</c:v>
                </c:pt>
                <c:pt idx="122">
                  <c:v>-31.169608137999997</c:v>
                </c:pt>
                <c:pt idx="123">
                  <c:v>-31.171305327999999</c:v>
                </c:pt>
                <c:pt idx="124">
                  <c:v>-31.170811599999997</c:v>
                </c:pt>
                <c:pt idx="125">
                  <c:v>-31.190665368000005</c:v>
                </c:pt>
                <c:pt idx="126">
                  <c:v>-31.113603040000001</c:v>
                </c:pt>
                <c:pt idx="127">
                  <c:v>-31.311875336</c:v>
                </c:pt>
                <c:pt idx="128">
                  <c:v>-31.358069959999995</c:v>
                </c:pt>
                <c:pt idx="129">
                  <c:v>-31.416454831999999</c:v>
                </c:pt>
                <c:pt idx="130">
                  <c:v>-31.138635311999998</c:v>
                </c:pt>
                <c:pt idx="131">
                  <c:v>-30.972025072000001</c:v>
                </c:pt>
                <c:pt idx="132">
                  <c:v>-31.142729279999998</c:v>
                </c:pt>
                <c:pt idx="133">
                  <c:v>-31.069109144000002</c:v>
                </c:pt>
                <c:pt idx="134">
                  <c:v>-31.130233755999996</c:v>
                </c:pt>
                <c:pt idx="135">
                  <c:v>-31.251910290000005</c:v>
                </c:pt>
                <c:pt idx="136">
                  <c:v>-31.128612359999998</c:v>
                </c:pt>
                <c:pt idx="137">
                  <c:v>-31.183185675999994</c:v>
                </c:pt>
                <c:pt idx="138">
                  <c:v>-31.004206134</c:v>
                </c:pt>
                <c:pt idx="139">
                  <c:v>-31.170953372</c:v>
                </c:pt>
                <c:pt idx="140">
                  <c:v>-31.265548488</c:v>
                </c:pt>
                <c:pt idx="141">
                  <c:v>-31.131629388</c:v>
                </c:pt>
                <c:pt idx="142">
                  <c:v>-31.300346929999996</c:v>
                </c:pt>
                <c:pt idx="143">
                  <c:v>-31.218111615999998</c:v>
                </c:pt>
                <c:pt idx="144">
                  <c:v>-31.236859592000005</c:v>
                </c:pt>
                <c:pt idx="145">
                  <c:v>-31.149385964</c:v>
                </c:pt>
                <c:pt idx="146">
                  <c:v>-31.123955340000006</c:v>
                </c:pt>
                <c:pt idx="147">
                  <c:v>-31.208473571999999</c:v>
                </c:pt>
                <c:pt idx="148">
                  <c:v>-31.094279508000003</c:v>
                </c:pt>
                <c:pt idx="149">
                  <c:v>-30.980806519999998</c:v>
                </c:pt>
                <c:pt idx="150">
                  <c:v>-31.181032060000003</c:v>
                </c:pt>
                <c:pt idx="151">
                  <c:v>-31.216943676000003</c:v>
                </c:pt>
                <c:pt idx="152">
                  <c:v>-31.273021199000002</c:v>
                </c:pt>
                <c:pt idx="153">
                  <c:v>-31.241279021999997</c:v>
                </c:pt>
                <c:pt idx="154">
                  <c:v>-31.255571629999995</c:v>
                </c:pt>
                <c:pt idx="155">
                  <c:v>-31.245775914999999</c:v>
                </c:pt>
                <c:pt idx="156">
                  <c:v>-31.215678199999996</c:v>
                </c:pt>
                <c:pt idx="157">
                  <c:v>-31.185326710000002</c:v>
                </c:pt>
                <c:pt idx="158">
                  <c:v>-31.144428331000004</c:v>
                </c:pt>
                <c:pt idx="159">
                  <c:v>-31.004324228999995</c:v>
                </c:pt>
                <c:pt idx="160">
                  <c:v>-31.260068522999997</c:v>
                </c:pt>
                <c:pt idx="161">
                  <c:v>-31.151628978999998</c:v>
                </c:pt>
                <c:pt idx="162">
                  <c:v>-31.243287732999999</c:v>
                </c:pt>
                <c:pt idx="163">
                  <c:v>-31.234083337000005</c:v>
                </c:pt>
                <c:pt idx="164">
                  <c:v>-30.959380774</c:v>
                </c:pt>
                <c:pt idx="165">
                  <c:v>-31.179586824999998</c:v>
                </c:pt>
                <c:pt idx="166">
                  <c:v>-31.106215218999996</c:v>
                </c:pt>
                <c:pt idx="167">
                  <c:v>-31.255178434000005</c:v>
                </c:pt>
                <c:pt idx="168">
                  <c:v>-31.202313979000007</c:v>
                </c:pt>
                <c:pt idx="169">
                  <c:v>-31.170493936000003</c:v>
                </c:pt>
                <c:pt idx="170">
                  <c:v>-31.335764850000004</c:v>
                </c:pt>
                <c:pt idx="171">
                  <c:v>-31.227856799999998</c:v>
                </c:pt>
                <c:pt idx="172">
                  <c:v>-31.246834724999999</c:v>
                </c:pt>
                <c:pt idx="173">
                  <c:v>-31.176399599999996</c:v>
                </c:pt>
                <c:pt idx="174">
                  <c:v>-31.225657949999999</c:v>
                </c:pt>
                <c:pt idx="175">
                  <c:v>-31.104793125</c:v>
                </c:pt>
                <c:pt idx="176">
                  <c:v>-31.057856924999996</c:v>
                </c:pt>
                <c:pt idx="177">
                  <c:v>-31.207512300000005</c:v>
                </c:pt>
                <c:pt idx="178">
                  <c:v>-30.914911125000003</c:v>
                </c:pt>
                <c:pt idx="179">
                  <c:v>-31.021363422</c:v>
                </c:pt>
                <c:pt idx="180">
                  <c:v>-31.273868220000004</c:v>
                </c:pt>
                <c:pt idx="181">
                  <c:v>-31.124656248000001</c:v>
                </c:pt>
                <c:pt idx="182">
                  <c:v>-31.233474321000003</c:v>
                </c:pt>
                <c:pt idx="183">
                  <c:v>-31.191161231999999</c:v>
                </c:pt>
                <c:pt idx="184">
                  <c:v>-31.274494482000001</c:v>
                </c:pt>
                <c:pt idx="185">
                  <c:v>-31.218999588000003</c:v>
                </c:pt>
                <c:pt idx="186">
                  <c:v>-30.921545340000002</c:v>
                </c:pt>
                <c:pt idx="187">
                  <c:v>-31.282989422999997</c:v>
                </c:pt>
                <c:pt idx="188">
                  <c:v>-31.224555211999999</c:v>
                </c:pt>
                <c:pt idx="189">
                  <c:v>-31.185782617999998</c:v>
                </c:pt>
                <c:pt idx="190">
                  <c:v>-30.876061135999997</c:v>
                </c:pt>
                <c:pt idx="191">
                  <c:v>-30.996593995999994</c:v>
                </c:pt>
                <c:pt idx="192">
                  <c:v>-31.183476061999997</c:v>
                </c:pt>
                <c:pt idx="193">
                  <c:v>-31.001043811999999</c:v>
                </c:pt>
                <c:pt idx="194">
                  <c:v>-31.170943094000002</c:v>
                </c:pt>
                <c:pt idx="195">
                  <c:v>-31.097082272000002</c:v>
                </c:pt>
                <c:pt idx="196">
                  <c:v>-31.198366616000001</c:v>
                </c:pt>
                <c:pt idx="197">
                  <c:v>-31.216654128000009</c:v>
                </c:pt>
                <c:pt idx="198">
                  <c:v>-31.226560752000005</c:v>
                </c:pt>
                <c:pt idx="199">
                  <c:v>-31.188085952000002</c:v>
                </c:pt>
                <c:pt idx="200">
                  <c:v>-31.150885152000001</c:v>
                </c:pt>
                <c:pt idx="201">
                  <c:v>-31.348548800000003</c:v>
                </c:pt>
                <c:pt idx="202">
                  <c:v>-31.142874240000005</c:v>
                </c:pt>
                <c:pt idx="203">
                  <c:v>-31.115712560000006</c:v>
                </c:pt>
                <c:pt idx="204">
                  <c:v>-31.174438864000003</c:v>
                </c:pt>
                <c:pt idx="205">
                  <c:v>-31.181848448000004</c:v>
                </c:pt>
                <c:pt idx="206">
                  <c:v>-31.263407287000003</c:v>
                </c:pt>
                <c:pt idx="207">
                  <c:v>-31.217782037999999</c:v>
                </c:pt>
                <c:pt idx="208">
                  <c:v>-31.153990517999997</c:v>
                </c:pt>
                <c:pt idx="209">
                  <c:v>-31.155033264</c:v>
                </c:pt>
                <c:pt idx="210">
                  <c:v>-31.135159752000003</c:v>
                </c:pt>
                <c:pt idx="211">
                  <c:v>-31.186428097</c:v>
                </c:pt>
                <c:pt idx="212">
                  <c:v>-31.192255206999999</c:v>
                </c:pt>
                <c:pt idx="213">
                  <c:v>-31.217802484</c:v>
                </c:pt>
                <c:pt idx="214">
                  <c:v>-31.242480806</c:v>
                </c:pt>
                <c:pt idx="215">
                  <c:v>-31.252539161999998</c:v>
                </c:pt>
                <c:pt idx="216">
                  <c:v>-31.384172916000004</c:v>
                </c:pt>
                <c:pt idx="217">
                  <c:v>-31.156716240000002</c:v>
                </c:pt>
                <c:pt idx="218">
                  <c:v>-31.119478764</c:v>
                </c:pt>
                <c:pt idx="219">
                  <c:v>-31.225867122000004</c:v>
                </c:pt>
                <c:pt idx="220">
                  <c:v>-31.206224921999997</c:v>
                </c:pt>
                <c:pt idx="221">
                  <c:v>-31.21393707</c:v>
                </c:pt>
                <c:pt idx="222">
                  <c:v>-31.230881052000001</c:v>
                </c:pt>
                <c:pt idx="223">
                  <c:v>-31.349397088</c:v>
                </c:pt>
                <c:pt idx="224">
                  <c:v>-31.211744280000001</c:v>
                </c:pt>
                <c:pt idx="225">
                  <c:v>-31.265651279999997</c:v>
                </c:pt>
                <c:pt idx="226">
                  <c:v>-31.292009236000002</c:v>
                </c:pt>
                <c:pt idx="227">
                  <c:v>-31.192758747999999</c:v>
                </c:pt>
                <c:pt idx="228">
                  <c:v>-31.193333755999998</c:v>
                </c:pt>
                <c:pt idx="229">
                  <c:v>-31.230811955999993</c:v>
                </c:pt>
                <c:pt idx="230">
                  <c:v>-31.222648895999992</c:v>
                </c:pt>
                <c:pt idx="231">
                  <c:v>-31.223429263999993</c:v>
                </c:pt>
                <c:pt idx="232">
                  <c:v>-31.213208832000007</c:v>
                </c:pt>
                <c:pt idx="233">
                  <c:v>-31.291839744000008</c:v>
                </c:pt>
                <c:pt idx="234">
                  <c:v>-31.204451840000004</c:v>
                </c:pt>
                <c:pt idx="235">
                  <c:v>-31.165965568000004</c:v>
                </c:pt>
                <c:pt idx="236">
                  <c:v>-31.096121984000007</c:v>
                </c:pt>
                <c:pt idx="237">
                  <c:v>-31.131271296000001</c:v>
                </c:pt>
                <c:pt idx="238">
                  <c:v>-31.196362239999999</c:v>
                </c:pt>
                <c:pt idx="239">
                  <c:v>-31.198172288000009</c:v>
                </c:pt>
                <c:pt idx="240">
                  <c:v>-31.16521728</c:v>
                </c:pt>
                <c:pt idx="241">
                  <c:v>-31.145751680000004</c:v>
                </c:pt>
                <c:pt idx="242">
                  <c:v>-31.181720064000004</c:v>
                </c:pt>
                <c:pt idx="243">
                  <c:v>-31.20559449600001</c:v>
                </c:pt>
                <c:pt idx="244">
                  <c:v>-31.280241280000006</c:v>
                </c:pt>
                <c:pt idx="245">
                  <c:v>-31.189496192000007</c:v>
                </c:pt>
                <c:pt idx="246">
                  <c:v>-31.113797760000004</c:v>
                </c:pt>
                <c:pt idx="247">
                  <c:v>-31.171567616000004</c:v>
                </c:pt>
                <c:pt idx="248">
                  <c:v>-31.127175231999999</c:v>
                </c:pt>
                <c:pt idx="249">
                  <c:v>-31.172193296000003</c:v>
                </c:pt>
                <c:pt idx="250">
                  <c:v>-31.118766832000006</c:v>
                </c:pt>
                <c:pt idx="251">
                  <c:v>-31.117523407999997</c:v>
                </c:pt>
                <c:pt idx="252">
                  <c:v>-31.247440832000002</c:v>
                </c:pt>
                <c:pt idx="253">
                  <c:v>-31.196552175999997</c:v>
                </c:pt>
                <c:pt idx="254">
                  <c:v>-31.218189792000004</c:v>
                </c:pt>
                <c:pt idx="255">
                  <c:v>-31.184771834999999</c:v>
                </c:pt>
                <c:pt idx="256">
                  <c:v>-31.107987854999998</c:v>
                </c:pt>
                <c:pt idx="257">
                  <c:v>-31.112206755000003</c:v>
                </c:pt>
                <c:pt idx="258">
                  <c:v>-31.118263889999994</c:v>
                </c:pt>
                <c:pt idx="259">
                  <c:v>-31.080303834999995</c:v>
                </c:pt>
                <c:pt idx="260">
                  <c:v>-31.154496205000001</c:v>
                </c:pt>
                <c:pt idx="261">
                  <c:v>-31.149312984999995</c:v>
                </c:pt>
                <c:pt idx="262">
                  <c:v>-31.004343544999998</c:v>
                </c:pt>
                <c:pt idx="263">
                  <c:v>-31.134386114999998</c:v>
                </c:pt>
                <c:pt idx="264">
                  <c:v>-31.098933062999997</c:v>
                </c:pt>
                <c:pt idx="265">
                  <c:v>-31.159203894999997</c:v>
                </c:pt>
                <c:pt idx="266">
                  <c:v>-31.135077383999999</c:v>
                </c:pt>
                <c:pt idx="267">
                  <c:v>-31.108688696999998</c:v>
                </c:pt>
                <c:pt idx="268">
                  <c:v>-31.159951221</c:v>
                </c:pt>
                <c:pt idx="269">
                  <c:v>-31.154942116999997</c:v>
                </c:pt>
                <c:pt idx="270">
                  <c:v>-31.003931770000001</c:v>
                </c:pt>
                <c:pt idx="271">
                  <c:v>-31.089496988000008</c:v>
                </c:pt>
                <c:pt idx="272">
                  <c:v>-31.163397596000003</c:v>
                </c:pt>
                <c:pt idx="273">
                  <c:v>-31.116098352000002</c:v>
                </c:pt>
                <c:pt idx="274">
                  <c:v>-31.136388392000001</c:v>
                </c:pt>
                <c:pt idx="275">
                  <c:v>-31.07896452</c:v>
                </c:pt>
                <c:pt idx="276">
                  <c:v>-31.117321872000005</c:v>
                </c:pt>
                <c:pt idx="277">
                  <c:v>-31.150418088000009</c:v>
                </c:pt>
                <c:pt idx="278">
                  <c:v>-31.123194767999998</c:v>
                </c:pt>
                <c:pt idx="279">
                  <c:v>-31.122450460000003</c:v>
                </c:pt>
                <c:pt idx="280">
                  <c:v>-31.083822685000001</c:v>
                </c:pt>
                <c:pt idx="281">
                  <c:v>-31.194169463000001</c:v>
                </c:pt>
                <c:pt idx="282">
                  <c:v>-31.214725239000003</c:v>
                </c:pt>
                <c:pt idx="283">
                  <c:v>-31.173523354000004</c:v>
                </c:pt>
                <c:pt idx="284">
                  <c:v>-31.118390113000004</c:v>
                </c:pt>
                <c:pt idx="285">
                  <c:v>-31.065856455000002</c:v>
                </c:pt>
                <c:pt idx="286">
                  <c:v>-31.087917781000002</c:v>
                </c:pt>
                <c:pt idx="287">
                  <c:v>-31.037893372999996</c:v>
                </c:pt>
                <c:pt idx="288">
                  <c:v>-31.036427971000002</c:v>
                </c:pt>
                <c:pt idx="289">
                  <c:v>-30.982061295999994</c:v>
                </c:pt>
                <c:pt idx="290">
                  <c:v>-31.175771007999995</c:v>
                </c:pt>
                <c:pt idx="291">
                  <c:v>-31.218608711999995</c:v>
                </c:pt>
                <c:pt idx="292">
                  <c:v>-31.222399211999996</c:v>
                </c:pt>
                <c:pt idx="293">
                  <c:v>-31.16218585599999</c:v>
                </c:pt>
                <c:pt idx="294">
                  <c:v>-31.180794683999995</c:v>
                </c:pt>
                <c:pt idx="295">
                  <c:v>-31.338873695999997</c:v>
                </c:pt>
                <c:pt idx="296">
                  <c:v>-31.122137959999993</c:v>
                </c:pt>
                <c:pt idx="297">
                  <c:v>-30.961077087999993</c:v>
                </c:pt>
                <c:pt idx="298">
                  <c:v>-31.057716984000002</c:v>
                </c:pt>
                <c:pt idx="299">
                  <c:v>-30.977941080000001</c:v>
                </c:pt>
                <c:pt idx="300">
                  <c:v>-31.013531544000003</c:v>
                </c:pt>
                <c:pt idx="301">
                  <c:v>-31.151384063999998</c:v>
                </c:pt>
                <c:pt idx="302">
                  <c:v>-31.180588823999997</c:v>
                </c:pt>
                <c:pt idx="303">
                  <c:v>-31.084561151999999</c:v>
                </c:pt>
                <c:pt idx="304">
                  <c:v>-31.057111704</c:v>
                </c:pt>
                <c:pt idx="305">
                  <c:v>-31.004573399999998</c:v>
                </c:pt>
                <c:pt idx="306">
                  <c:v>-30.997764000000004</c:v>
                </c:pt>
                <c:pt idx="307">
                  <c:v>-31.210285782999996</c:v>
                </c:pt>
                <c:pt idx="308">
                  <c:v>-31.322010564999992</c:v>
                </c:pt>
                <c:pt idx="309">
                  <c:v>-31.056264759999998</c:v>
                </c:pt>
                <c:pt idx="310">
                  <c:v>-31.154403293999998</c:v>
                </c:pt>
                <c:pt idx="311">
                  <c:v>-31.134498815000001</c:v>
                </c:pt>
                <c:pt idx="312">
                  <c:v>-30.996675154999998</c:v>
                </c:pt>
                <c:pt idx="313">
                  <c:v>-31.429801783999999</c:v>
                </c:pt>
                <c:pt idx="314">
                  <c:v>-31.288446010999998</c:v>
                </c:pt>
                <c:pt idx="315">
                  <c:v>-31.088222763999994</c:v>
                </c:pt>
                <c:pt idx="316">
                  <c:v>-31.229895307</c:v>
                </c:pt>
                <c:pt idx="317">
                  <c:v>-31.168123296999994</c:v>
                </c:pt>
                <c:pt idx="318">
                  <c:v>-31.076713472999998</c:v>
                </c:pt>
                <c:pt idx="319">
                  <c:v>-31.058483770999999</c:v>
                </c:pt>
                <c:pt idx="320">
                  <c:v>-31.414167099999993</c:v>
                </c:pt>
                <c:pt idx="321">
                  <c:v>-31.060712056</c:v>
                </c:pt>
                <c:pt idx="322">
                  <c:v>-31.044884424000003</c:v>
                </c:pt>
                <c:pt idx="323">
                  <c:v>-31.392390460000001</c:v>
                </c:pt>
                <c:pt idx="324">
                  <c:v>-31.210442234999999</c:v>
                </c:pt>
                <c:pt idx="325">
                  <c:v>-31.257289860999993</c:v>
                </c:pt>
                <c:pt idx="326">
                  <c:v>-31.174762366999996</c:v>
                </c:pt>
                <c:pt idx="327">
                  <c:v>-30.988366313999997</c:v>
                </c:pt>
                <c:pt idx="328">
                  <c:v>-31.144584201000001</c:v>
                </c:pt>
                <c:pt idx="329">
                  <c:v>-31.237922172000005</c:v>
                </c:pt>
                <c:pt idx="330">
                  <c:v>-31.134076874000002</c:v>
                </c:pt>
                <c:pt idx="331">
                  <c:v>-31.215638212000002</c:v>
                </c:pt>
                <c:pt idx="332">
                  <c:v>-31.175367244999993</c:v>
                </c:pt>
                <c:pt idx="333">
                  <c:v>-31.183010494999994</c:v>
                </c:pt>
                <c:pt idx="334">
                  <c:v>-31.314443821999998</c:v>
                </c:pt>
                <c:pt idx="335">
                  <c:v>-31.22655834</c:v>
                </c:pt>
                <c:pt idx="336">
                  <c:v>-31.317076277999998</c:v>
                </c:pt>
                <c:pt idx="337">
                  <c:v>-31.124257122000007</c:v>
                </c:pt>
                <c:pt idx="338">
                  <c:v>-31.106635050000001</c:v>
                </c:pt>
                <c:pt idx="339">
                  <c:v>-31.281747870000004</c:v>
                </c:pt>
                <c:pt idx="340">
                  <c:v>-31.214663940000001</c:v>
                </c:pt>
                <c:pt idx="341">
                  <c:v>-31.040485616000002</c:v>
                </c:pt>
                <c:pt idx="342">
                  <c:v>-31.494320697000003</c:v>
                </c:pt>
                <c:pt idx="343">
                  <c:v>-31.094287700000006</c:v>
                </c:pt>
                <c:pt idx="344">
                  <c:v>-31.141856255</c:v>
                </c:pt>
                <c:pt idx="345">
                  <c:v>-31.184830448999996</c:v>
                </c:pt>
                <c:pt idx="346">
                  <c:v>-31.178891753000002</c:v>
                </c:pt>
                <c:pt idx="347">
                  <c:v>-31.300726542</c:v>
                </c:pt>
                <c:pt idx="348">
                  <c:v>-31.310641316999998</c:v>
                </c:pt>
                <c:pt idx="349">
                  <c:v>-31.468270986</c:v>
                </c:pt>
                <c:pt idx="350">
                  <c:v>-31.069473313000003</c:v>
                </c:pt>
                <c:pt idx="351">
                  <c:v>-31.163231492999998</c:v>
                </c:pt>
                <c:pt idx="352">
                  <c:v>-31.175210575000001</c:v>
                </c:pt>
                <c:pt idx="353">
                  <c:v>-31.203491113999998</c:v>
                </c:pt>
                <c:pt idx="354">
                  <c:v>-31.204875087999998</c:v>
                </c:pt>
                <c:pt idx="355">
                  <c:v>-31.157819971999995</c:v>
                </c:pt>
                <c:pt idx="356">
                  <c:v>-31.187570361999999</c:v>
                </c:pt>
                <c:pt idx="357">
                  <c:v>-31.155446001999994</c:v>
                </c:pt>
                <c:pt idx="358">
                  <c:v>-31.217967279999993</c:v>
                </c:pt>
                <c:pt idx="359">
                  <c:v>-31.180418145999997</c:v>
                </c:pt>
                <c:pt idx="360">
                  <c:v>-31.163780152000005</c:v>
                </c:pt>
                <c:pt idx="361">
                  <c:v>-31.227058672000005</c:v>
                </c:pt>
                <c:pt idx="362">
                  <c:v>-31.300638892000002</c:v>
                </c:pt>
                <c:pt idx="363">
                  <c:v>-31.23165934</c:v>
                </c:pt>
                <c:pt idx="364">
                  <c:v>-31.194132920000001</c:v>
                </c:pt>
                <c:pt idx="365">
                  <c:v>-31.212241068000004</c:v>
                </c:pt>
                <c:pt idx="366">
                  <c:v>-31.125711948000003</c:v>
                </c:pt>
                <c:pt idx="367">
                  <c:v>-31.201567112000006</c:v>
                </c:pt>
                <c:pt idx="368">
                  <c:v>-31.245430876000007</c:v>
                </c:pt>
              </c:numCache>
            </c:numRef>
          </c:xVal>
          <c:yVal>
            <c:numRef>
              <c:f>'CO2-JGC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</c:numCache>
            </c:numRef>
          </c:yVal>
        </c:ser>
        <c:ser>
          <c:idx val="1"/>
          <c:order val="1"/>
          <c:tx>
            <c:strRef>
              <c:f>'CO2-Caffeine Vert'!$AK$1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Vert'!$AK$2:$AK$370</c:f>
              <c:numCache>
                <c:formatCode>0.00000</c:formatCode>
                <c:ptCount val="369"/>
                <c:pt idx="0">
                  <c:v>-31.180450663590779</c:v>
                </c:pt>
                <c:pt idx="1">
                  <c:v>-31.180450663590779</c:v>
                </c:pt>
                <c:pt idx="2">
                  <c:v>-31.180450663590779</c:v>
                </c:pt>
                <c:pt idx="3">
                  <c:v>-31.180450663590779</c:v>
                </c:pt>
                <c:pt idx="4">
                  <c:v>-31.180450663590779</c:v>
                </c:pt>
                <c:pt idx="5">
                  <c:v>-31.180450663590779</c:v>
                </c:pt>
                <c:pt idx="6">
                  <c:v>-31.180450663590779</c:v>
                </c:pt>
                <c:pt idx="7">
                  <c:v>-31.180450663590779</c:v>
                </c:pt>
                <c:pt idx="8">
                  <c:v>-31.180450663590779</c:v>
                </c:pt>
                <c:pt idx="9">
                  <c:v>-31.180450663590779</c:v>
                </c:pt>
                <c:pt idx="10">
                  <c:v>-31.180450663590779</c:v>
                </c:pt>
                <c:pt idx="11">
                  <c:v>-31.180450663590779</c:v>
                </c:pt>
                <c:pt idx="12">
                  <c:v>-31.180450663590779</c:v>
                </c:pt>
                <c:pt idx="13">
                  <c:v>-31.180450663590779</c:v>
                </c:pt>
                <c:pt idx="14">
                  <c:v>-31.180450663590779</c:v>
                </c:pt>
                <c:pt idx="15">
                  <c:v>-31.180450663590779</c:v>
                </c:pt>
                <c:pt idx="16">
                  <c:v>-31.180450663590779</c:v>
                </c:pt>
                <c:pt idx="17">
                  <c:v>-31.180450663590779</c:v>
                </c:pt>
                <c:pt idx="18">
                  <c:v>-31.180450663590779</c:v>
                </c:pt>
                <c:pt idx="19">
                  <c:v>-31.180450663590779</c:v>
                </c:pt>
                <c:pt idx="20">
                  <c:v>-31.180450663590779</c:v>
                </c:pt>
                <c:pt idx="21">
                  <c:v>-31.180450663590779</c:v>
                </c:pt>
                <c:pt idx="22">
                  <c:v>-31.180450663590779</c:v>
                </c:pt>
                <c:pt idx="23">
                  <c:v>-31.180450663590779</c:v>
                </c:pt>
                <c:pt idx="24">
                  <c:v>-31.180450663590779</c:v>
                </c:pt>
                <c:pt idx="25">
                  <c:v>-31.180450663590779</c:v>
                </c:pt>
                <c:pt idx="26">
                  <c:v>-31.180450663590779</c:v>
                </c:pt>
                <c:pt idx="27">
                  <c:v>-31.180450663590779</c:v>
                </c:pt>
                <c:pt idx="28">
                  <c:v>-31.180450663590779</c:v>
                </c:pt>
                <c:pt idx="29">
                  <c:v>-31.180450663590779</c:v>
                </c:pt>
                <c:pt idx="30">
                  <c:v>-31.180450663590779</c:v>
                </c:pt>
                <c:pt idx="31">
                  <c:v>-31.180450663590779</c:v>
                </c:pt>
                <c:pt idx="32">
                  <c:v>-31.180450663590779</c:v>
                </c:pt>
                <c:pt idx="33">
                  <c:v>-31.180450663590779</c:v>
                </c:pt>
                <c:pt idx="34">
                  <c:v>-31.180450663590779</c:v>
                </c:pt>
                <c:pt idx="35">
                  <c:v>-31.180450663590779</c:v>
                </c:pt>
                <c:pt idx="36">
                  <c:v>-31.180450663590779</c:v>
                </c:pt>
                <c:pt idx="37">
                  <c:v>-31.180450663590779</c:v>
                </c:pt>
                <c:pt idx="38">
                  <c:v>-31.180450663590779</c:v>
                </c:pt>
                <c:pt idx="39">
                  <c:v>-31.180450663590779</c:v>
                </c:pt>
                <c:pt idx="40">
                  <c:v>-31.180450663590779</c:v>
                </c:pt>
                <c:pt idx="41">
                  <c:v>-31.180450663590779</c:v>
                </c:pt>
                <c:pt idx="42">
                  <c:v>-31.180450663590779</c:v>
                </c:pt>
                <c:pt idx="43">
                  <c:v>-31.180450663590779</c:v>
                </c:pt>
                <c:pt idx="44">
                  <c:v>-31.180450663590779</c:v>
                </c:pt>
                <c:pt idx="45">
                  <c:v>-31.180450663590779</c:v>
                </c:pt>
                <c:pt idx="46">
                  <c:v>-31.180450663590779</c:v>
                </c:pt>
                <c:pt idx="47">
                  <c:v>-31.180450663590779</c:v>
                </c:pt>
                <c:pt idx="48">
                  <c:v>-31.180450663590779</c:v>
                </c:pt>
                <c:pt idx="49">
                  <c:v>-31.180450663590779</c:v>
                </c:pt>
                <c:pt idx="50">
                  <c:v>-31.180450663590779</c:v>
                </c:pt>
                <c:pt idx="51">
                  <c:v>-31.180450663590779</c:v>
                </c:pt>
                <c:pt idx="52">
                  <c:v>-31.180450663590779</c:v>
                </c:pt>
                <c:pt idx="53">
                  <c:v>-31.180450663590779</c:v>
                </c:pt>
                <c:pt idx="54">
                  <c:v>-31.180450663590779</c:v>
                </c:pt>
                <c:pt idx="55">
                  <c:v>-31.180450663590779</c:v>
                </c:pt>
                <c:pt idx="56">
                  <c:v>-31.180450663590779</c:v>
                </c:pt>
                <c:pt idx="57">
                  <c:v>-31.180450663590779</c:v>
                </c:pt>
                <c:pt idx="58">
                  <c:v>-31.180450663590779</c:v>
                </c:pt>
                <c:pt idx="59">
                  <c:v>-31.180450663590779</c:v>
                </c:pt>
                <c:pt idx="60">
                  <c:v>-31.180450663590779</c:v>
                </c:pt>
                <c:pt idx="61">
                  <c:v>-31.180450663590779</c:v>
                </c:pt>
                <c:pt idx="62">
                  <c:v>-31.180450663590779</c:v>
                </c:pt>
                <c:pt idx="63">
                  <c:v>-31.180450663590779</c:v>
                </c:pt>
                <c:pt idx="64">
                  <c:v>-31.180450663590779</c:v>
                </c:pt>
                <c:pt idx="65">
                  <c:v>-31.180450663590779</c:v>
                </c:pt>
                <c:pt idx="66">
                  <c:v>-31.180450663590779</c:v>
                </c:pt>
                <c:pt idx="67">
                  <c:v>-31.180450663590779</c:v>
                </c:pt>
                <c:pt idx="68">
                  <c:v>-31.180450663590779</c:v>
                </c:pt>
                <c:pt idx="69">
                  <c:v>-31.180450663590779</c:v>
                </c:pt>
                <c:pt idx="70">
                  <c:v>-31.180450663590779</c:v>
                </c:pt>
                <c:pt idx="71">
                  <c:v>-31.180450663590779</c:v>
                </c:pt>
                <c:pt idx="72">
                  <c:v>-31.180450663590779</c:v>
                </c:pt>
                <c:pt idx="73">
                  <c:v>-31.180450663590779</c:v>
                </c:pt>
                <c:pt idx="74">
                  <c:v>-31.180450663590779</c:v>
                </c:pt>
                <c:pt idx="75">
                  <c:v>-31.180450663590779</c:v>
                </c:pt>
                <c:pt idx="76">
                  <c:v>-31.180450663590779</c:v>
                </c:pt>
                <c:pt idx="77">
                  <c:v>-31.180450663590779</c:v>
                </c:pt>
                <c:pt idx="78">
                  <c:v>-31.180450663590779</c:v>
                </c:pt>
                <c:pt idx="79">
                  <c:v>-31.180450663590779</c:v>
                </c:pt>
                <c:pt idx="80">
                  <c:v>-31.180450663590779</c:v>
                </c:pt>
                <c:pt idx="81">
                  <c:v>-31.180450663590779</c:v>
                </c:pt>
                <c:pt idx="82">
                  <c:v>-31.180450663590779</c:v>
                </c:pt>
                <c:pt idx="83">
                  <c:v>-31.180450663590779</c:v>
                </c:pt>
                <c:pt idx="84">
                  <c:v>-31.180450663590779</c:v>
                </c:pt>
                <c:pt idx="85">
                  <c:v>-31.180450663590779</c:v>
                </c:pt>
                <c:pt idx="86">
                  <c:v>-31.180450663590779</c:v>
                </c:pt>
                <c:pt idx="87">
                  <c:v>-31.180450663590779</c:v>
                </c:pt>
                <c:pt idx="88">
                  <c:v>-31.180450663590779</c:v>
                </c:pt>
                <c:pt idx="89">
                  <c:v>-31.180450663590779</c:v>
                </c:pt>
                <c:pt idx="90">
                  <c:v>-31.180450663590779</c:v>
                </c:pt>
                <c:pt idx="91">
                  <c:v>-31.180450663590779</c:v>
                </c:pt>
                <c:pt idx="92">
                  <c:v>-31.180450663590779</c:v>
                </c:pt>
                <c:pt idx="93">
                  <c:v>-31.180450663590779</c:v>
                </c:pt>
                <c:pt idx="94">
                  <c:v>-31.180450663590779</c:v>
                </c:pt>
                <c:pt idx="95">
                  <c:v>-31.180450663590779</c:v>
                </c:pt>
                <c:pt idx="96">
                  <c:v>-31.180450663590779</c:v>
                </c:pt>
                <c:pt idx="97">
                  <c:v>-31.180450663590779</c:v>
                </c:pt>
                <c:pt idx="98">
                  <c:v>-31.180450663590779</c:v>
                </c:pt>
                <c:pt idx="99">
                  <c:v>-31.180450663590779</c:v>
                </c:pt>
                <c:pt idx="100">
                  <c:v>-31.180450663590779</c:v>
                </c:pt>
                <c:pt idx="101">
                  <c:v>-31.180450663590779</c:v>
                </c:pt>
                <c:pt idx="102">
                  <c:v>-31.180450663590779</c:v>
                </c:pt>
                <c:pt idx="103">
                  <c:v>-31.180450663590779</c:v>
                </c:pt>
                <c:pt idx="104">
                  <c:v>-31.180450663590779</c:v>
                </c:pt>
                <c:pt idx="105">
                  <c:v>-31.180450663590779</c:v>
                </c:pt>
                <c:pt idx="106">
                  <c:v>-31.180450663590779</c:v>
                </c:pt>
                <c:pt idx="107">
                  <c:v>-31.180450663590779</c:v>
                </c:pt>
                <c:pt idx="108">
                  <c:v>-31.180450663590779</c:v>
                </c:pt>
                <c:pt idx="109">
                  <c:v>-31.180450663590779</c:v>
                </c:pt>
                <c:pt idx="110">
                  <c:v>-31.180450663590779</c:v>
                </c:pt>
                <c:pt idx="111">
                  <c:v>-31.180450663590779</c:v>
                </c:pt>
                <c:pt idx="112">
                  <c:v>-31.180450663590779</c:v>
                </c:pt>
                <c:pt idx="113">
                  <c:v>-31.180450663590779</c:v>
                </c:pt>
                <c:pt idx="114">
                  <c:v>-31.180450663590779</c:v>
                </c:pt>
                <c:pt idx="115">
                  <c:v>-31.180450663590779</c:v>
                </c:pt>
                <c:pt idx="116">
                  <c:v>-31.180450663590779</c:v>
                </c:pt>
                <c:pt idx="117">
                  <c:v>-31.180450663590779</c:v>
                </c:pt>
                <c:pt idx="118">
                  <c:v>-31.180450663590779</c:v>
                </c:pt>
                <c:pt idx="119">
                  <c:v>-31.180450663590779</c:v>
                </c:pt>
                <c:pt idx="120">
                  <c:v>-31.180450663590779</c:v>
                </c:pt>
                <c:pt idx="121">
                  <c:v>-31.180450663590779</c:v>
                </c:pt>
                <c:pt idx="122">
                  <c:v>-31.180450663590779</c:v>
                </c:pt>
                <c:pt idx="123">
                  <c:v>-31.180450663590779</c:v>
                </c:pt>
                <c:pt idx="124">
                  <c:v>-31.180450663590779</c:v>
                </c:pt>
                <c:pt idx="125">
                  <c:v>-31.180450663590779</c:v>
                </c:pt>
                <c:pt idx="126">
                  <c:v>-31.180450663590779</c:v>
                </c:pt>
                <c:pt idx="127">
                  <c:v>-31.180450663590779</c:v>
                </c:pt>
                <c:pt idx="128">
                  <c:v>-31.180450663590779</c:v>
                </c:pt>
                <c:pt idx="129">
                  <c:v>-31.180450663590779</c:v>
                </c:pt>
                <c:pt idx="130">
                  <c:v>-31.180450663590779</c:v>
                </c:pt>
                <c:pt idx="131">
                  <c:v>-31.180450663590779</c:v>
                </c:pt>
                <c:pt idx="132">
                  <c:v>-31.180450663590779</c:v>
                </c:pt>
                <c:pt idx="133">
                  <c:v>-31.180450663590779</c:v>
                </c:pt>
                <c:pt idx="134">
                  <c:v>-31.180450663590779</c:v>
                </c:pt>
                <c:pt idx="135">
                  <c:v>-31.180450663590779</c:v>
                </c:pt>
                <c:pt idx="136">
                  <c:v>-31.180450663590779</c:v>
                </c:pt>
                <c:pt idx="137">
                  <c:v>-31.180450663590779</c:v>
                </c:pt>
                <c:pt idx="138">
                  <c:v>-31.180450663590779</c:v>
                </c:pt>
                <c:pt idx="139">
                  <c:v>-31.180450663590779</c:v>
                </c:pt>
                <c:pt idx="140">
                  <c:v>-31.180450663590779</c:v>
                </c:pt>
                <c:pt idx="141">
                  <c:v>-31.180450663590779</c:v>
                </c:pt>
                <c:pt idx="142">
                  <c:v>-31.180450663590779</c:v>
                </c:pt>
                <c:pt idx="143">
                  <c:v>-31.180450663590779</c:v>
                </c:pt>
                <c:pt idx="144">
                  <c:v>-31.180450663590779</c:v>
                </c:pt>
                <c:pt idx="145">
                  <c:v>-31.180450663590779</c:v>
                </c:pt>
                <c:pt idx="146">
                  <c:v>-31.180450663590779</c:v>
                </c:pt>
                <c:pt idx="147">
                  <c:v>-31.180450663590779</c:v>
                </c:pt>
                <c:pt idx="148">
                  <c:v>-31.180450663590779</c:v>
                </c:pt>
                <c:pt idx="149">
                  <c:v>-31.180450663590779</c:v>
                </c:pt>
                <c:pt idx="150">
                  <c:v>-31.180450663590779</c:v>
                </c:pt>
                <c:pt idx="151">
                  <c:v>-31.180450663590779</c:v>
                </c:pt>
                <c:pt idx="152">
                  <c:v>-31.180450663590779</c:v>
                </c:pt>
                <c:pt idx="153">
                  <c:v>-31.180450663590779</c:v>
                </c:pt>
                <c:pt idx="154">
                  <c:v>-31.180450663590779</c:v>
                </c:pt>
                <c:pt idx="155">
                  <c:v>-31.180450663590779</c:v>
                </c:pt>
                <c:pt idx="156">
                  <c:v>-31.180450663590779</c:v>
                </c:pt>
                <c:pt idx="157">
                  <c:v>-31.180450663590779</c:v>
                </c:pt>
                <c:pt idx="158">
                  <c:v>-31.180450663590779</c:v>
                </c:pt>
                <c:pt idx="159">
                  <c:v>-31.180450663590779</c:v>
                </c:pt>
                <c:pt idx="160">
                  <c:v>-31.180450663590779</c:v>
                </c:pt>
                <c:pt idx="161">
                  <c:v>-31.180450663590779</c:v>
                </c:pt>
                <c:pt idx="162">
                  <c:v>-31.180450663590779</c:v>
                </c:pt>
                <c:pt idx="163">
                  <c:v>-31.180450663590779</c:v>
                </c:pt>
                <c:pt idx="164">
                  <c:v>-31.180450663590779</c:v>
                </c:pt>
                <c:pt idx="165">
                  <c:v>-31.180450663590779</c:v>
                </c:pt>
                <c:pt idx="166">
                  <c:v>-31.180450663590779</c:v>
                </c:pt>
                <c:pt idx="167">
                  <c:v>-31.180450663590779</c:v>
                </c:pt>
                <c:pt idx="168">
                  <c:v>-31.180450663590779</c:v>
                </c:pt>
                <c:pt idx="169">
                  <c:v>-31.180450663590779</c:v>
                </c:pt>
                <c:pt idx="170">
                  <c:v>-31.180450663590779</c:v>
                </c:pt>
                <c:pt idx="171">
                  <c:v>-31.180450663590779</c:v>
                </c:pt>
                <c:pt idx="172">
                  <c:v>-31.180450663590779</c:v>
                </c:pt>
                <c:pt idx="173">
                  <c:v>-31.180450663590779</c:v>
                </c:pt>
                <c:pt idx="174">
                  <c:v>-31.180450663590779</c:v>
                </c:pt>
                <c:pt idx="175">
                  <c:v>-31.180450663590779</c:v>
                </c:pt>
                <c:pt idx="176">
                  <c:v>-31.180450663590779</c:v>
                </c:pt>
                <c:pt idx="177">
                  <c:v>-31.180450663590779</c:v>
                </c:pt>
                <c:pt idx="178">
                  <c:v>-31.180450663590779</c:v>
                </c:pt>
                <c:pt idx="179">
                  <c:v>-31.180450663590779</c:v>
                </c:pt>
                <c:pt idx="180">
                  <c:v>-31.180450663590779</c:v>
                </c:pt>
                <c:pt idx="181">
                  <c:v>-31.180450663590779</c:v>
                </c:pt>
                <c:pt idx="182">
                  <c:v>-31.180450663590779</c:v>
                </c:pt>
                <c:pt idx="183">
                  <c:v>-31.180450663590779</c:v>
                </c:pt>
                <c:pt idx="184">
                  <c:v>-31.180450663590779</c:v>
                </c:pt>
                <c:pt idx="185">
                  <c:v>-31.180450663590779</c:v>
                </c:pt>
                <c:pt idx="186">
                  <c:v>-31.180450663590779</c:v>
                </c:pt>
                <c:pt idx="187">
                  <c:v>-31.180450663590779</c:v>
                </c:pt>
                <c:pt idx="188">
                  <c:v>-31.180450663590779</c:v>
                </c:pt>
                <c:pt idx="189">
                  <c:v>-31.180450663590779</c:v>
                </c:pt>
                <c:pt idx="190">
                  <c:v>-31.180450663590779</c:v>
                </c:pt>
                <c:pt idx="191">
                  <c:v>-31.180450663590779</c:v>
                </c:pt>
                <c:pt idx="192">
                  <c:v>-31.180450663590779</c:v>
                </c:pt>
                <c:pt idx="193">
                  <c:v>-31.180450663590779</c:v>
                </c:pt>
                <c:pt idx="194">
                  <c:v>-31.180450663590779</c:v>
                </c:pt>
                <c:pt idx="195">
                  <c:v>-31.180450663590779</c:v>
                </c:pt>
                <c:pt idx="196">
                  <c:v>-31.180450663590779</c:v>
                </c:pt>
                <c:pt idx="197">
                  <c:v>-31.180450663590779</c:v>
                </c:pt>
                <c:pt idx="198">
                  <c:v>-31.180450663590779</c:v>
                </c:pt>
                <c:pt idx="199">
                  <c:v>-31.180450663590779</c:v>
                </c:pt>
                <c:pt idx="200">
                  <c:v>-31.180450663590779</c:v>
                </c:pt>
                <c:pt idx="201">
                  <c:v>-31.180450663590779</c:v>
                </c:pt>
                <c:pt idx="202">
                  <c:v>-31.180450663590779</c:v>
                </c:pt>
                <c:pt idx="203">
                  <c:v>-31.180450663590779</c:v>
                </c:pt>
                <c:pt idx="204">
                  <c:v>-31.180450663590779</c:v>
                </c:pt>
                <c:pt idx="205">
                  <c:v>-31.180450663590779</c:v>
                </c:pt>
                <c:pt idx="206">
                  <c:v>-31.180450663590779</c:v>
                </c:pt>
                <c:pt idx="207">
                  <c:v>-31.180450663590779</c:v>
                </c:pt>
                <c:pt idx="208">
                  <c:v>-31.180450663590779</c:v>
                </c:pt>
                <c:pt idx="209">
                  <c:v>-31.180450663590779</c:v>
                </c:pt>
                <c:pt idx="210">
                  <c:v>-31.180450663590779</c:v>
                </c:pt>
                <c:pt idx="211">
                  <c:v>-31.180450663590779</c:v>
                </c:pt>
                <c:pt idx="212">
                  <c:v>-31.180450663590779</c:v>
                </c:pt>
                <c:pt idx="213">
                  <c:v>-31.180450663590779</c:v>
                </c:pt>
                <c:pt idx="214">
                  <c:v>-31.180450663590779</c:v>
                </c:pt>
                <c:pt idx="215">
                  <c:v>-31.180450663590779</c:v>
                </c:pt>
                <c:pt idx="216">
                  <c:v>-31.180450663590779</c:v>
                </c:pt>
                <c:pt idx="217">
                  <c:v>-31.180450663590779</c:v>
                </c:pt>
                <c:pt idx="218">
                  <c:v>-31.180450663590779</c:v>
                </c:pt>
                <c:pt idx="219">
                  <c:v>-31.180450663590779</c:v>
                </c:pt>
                <c:pt idx="220">
                  <c:v>-31.180450663590779</c:v>
                </c:pt>
                <c:pt idx="221">
                  <c:v>-31.180450663590779</c:v>
                </c:pt>
                <c:pt idx="222">
                  <c:v>-31.180450663590779</c:v>
                </c:pt>
                <c:pt idx="223">
                  <c:v>-31.180450663590779</c:v>
                </c:pt>
                <c:pt idx="224">
                  <c:v>-31.180450663590779</c:v>
                </c:pt>
                <c:pt idx="225">
                  <c:v>-31.180450663590779</c:v>
                </c:pt>
                <c:pt idx="226">
                  <c:v>-31.180450663590779</c:v>
                </c:pt>
                <c:pt idx="227">
                  <c:v>-31.180450663590779</c:v>
                </c:pt>
                <c:pt idx="228">
                  <c:v>-31.180450663590779</c:v>
                </c:pt>
                <c:pt idx="229">
                  <c:v>-31.180450663590779</c:v>
                </c:pt>
                <c:pt idx="230">
                  <c:v>-31.180450663590779</c:v>
                </c:pt>
                <c:pt idx="231">
                  <c:v>-31.180450663590779</c:v>
                </c:pt>
                <c:pt idx="232">
                  <c:v>-31.180450663590779</c:v>
                </c:pt>
                <c:pt idx="233">
                  <c:v>-31.180450663590779</c:v>
                </c:pt>
                <c:pt idx="234">
                  <c:v>-31.180450663590779</c:v>
                </c:pt>
                <c:pt idx="235">
                  <c:v>-31.180450663590779</c:v>
                </c:pt>
                <c:pt idx="236">
                  <c:v>-31.180450663590779</c:v>
                </c:pt>
                <c:pt idx="237">
                  <c:v>-31.180450663590779</c:v>
                </c:pt>
                <c:pt idx="238">
                  <c:v>-31.180450663590779</c:v>
                </c:pt>
                <c:pt idx="239">
                  <c:v>-31.180450663590779</c:v>
                </c:pt>
                <c:pt idx="240">
                  <c:v>-31.180450663590779</c:v>
                </c:pt>
                <c:pt idx="241">
                  <c:v>-31.180450663590779</c:v>
                </c:pt>
                <c:pt idx="242">
                  <c:v>-31.180450663590779</c:v>
                </c:pt>
                <c:pt idx="243">
                  <c:v>-31.180450663590779</c:v>
                </c:pt>
                <c:pt idx="244">
                  <c:v>-31.180450663590779</c:v>
                </c:pt>
                <c:pt idx="245">
                  <c:v>-31.180450663590779</c:v>
                </c:pt>
                <c:pt idx="246">
                  <c:v>-31.180450663590779</c:v>
                </c:pt>
                <c:pt idx="247">
                  <c:v>-31.180450663590779</c:v>
                </c:pt>
                <c:pt idx="248">
                  <c:v>-31.180450663590779</c:v>
                </c:pt>
                <c:pt idx="249">
                  <c:v>-31.180450663590779</c:v>
                </c:pt>
                <c:pt idx="250">
                  <c:v>-31.180450663590779</c:v>
                </c:pt>
                <c:pt idx="251">
                  <c:v>-31.180450663590779</c:v>
                </c:pt>
                <c:pt idx="252">
                  <c:v>-31.180450663590779</c:v>
                </c:pt>
                <c:pt idx="253">
                  <c:v>-31.180450663590779</c:v>
                </c:pt>
                <c:pt idx="254">
                  <c:v>-31.180450663590779</c:v>
                </c:pt>
                <c:pt idx="255">
                  <c:v>-31.180450663590779</c:v>
                </c:pt>
                <c:pt idx="256">
                  <c:v>-31.180450663590779</c:v>
                </c:pt>
                <c:pt idx="257">
                  <c:v>-31.180450663590779</c:v>
                </c:pt>
                <c:pt idx="258">
                  <c:v>-31.180450663590779</c:v>
                </c:pt>
                <c:pt idx="259">
                  <c:v>-31.180450663590779</c:v>
                </c:pt>
                <c:pt idx="260">
                  <c:v>-31.180450663590779</c:v>
                </c:pt>
                <c:pt idx="261">
                  <c:v>-31.180450663590779</c:v>
                </c:pt>
                <c:pt idx="262">
                  <c:v>-31.180450663590779</c:v>
                </c:pt>
                <c:pt idx="263">
                  <c:v>-31.180450663590779</c:v>
                </c:pt>
                <c:pt idx="264">
                  <c:v>-31.180450663590779</c:v>
                </c:pt>
                <c:pt idx="265">
                  <c:v>-31.180450663590779</c:v>
                </c:pt>
                <c:pt idx="266">
                  <c:v>-31.180450663590779</c:v>
                </c:pt>
                <c:pt idx="267">
                  <c:v>-31.180450663590779</c:v>
                </c:pt>
                <c:pt idx="268">
                  <c:v>-31.180450663590779</c:v>
                </c:pt>
                <c:pt idx="269">
                  <c:v>-31.180450663590779</c:v>
                </c:pt>
                <c:pt idx="270">
                  <c:v>-31.180450663590779</c:v>
                </c:pt>
                <c:pt idx="271">
                  <c:v>-31.180450663590779</c:v>
                </c:pt>
                <c:pt idx="272">
                  <c:v>-31.180450663590779</c:v>
                </c:pt>
                <c:pt idx="273">
                  <c:v>-31.180450663590779</c:v>
                </c:pt>
                <c:pt idx="274">
                  <c:v>-31.180450663590779</c:v>
                </c:pt>
                <c:pt idx="275">
                  <c:v>-31.180450663590779</c:v>
                </c:pt>
                <c:pt idx="276">
                  <c:v>-31.180450663590779</c:v>
                </c:pt>
                <c:pt idx="277">
                  <c:v>-31.180450663590779</c:v>
                </c:pt>
                <c:pt idx="278">
                  <c:v>-31.180450663590779</c:v>
                </c:pt>
                <c:pt idx="279">
                  <c:v>-31.180450663590779</c:v>
                </c:pt>
                <c:pt idx="280">
                  <c:v>-31.180450663590779</c:v>
                </c:pt>
                <c:pt idx="281">
                  <c:v>-31.180450663590779</c:v>
                </c:pt>
                <c:pt idx="282">
                  <c:v>-31.180450663590779</c:v>
                </c:pt>
                <c:pt idx="283">
                  <c:v>-31.180450663590779</c:v>
                </c:pt>
                <c:pt idx="284">
                  <c:v>-31.180450663590779</c:v>
                </c:pt>
                <c:pt idx="285">
                  <c:v>-31.180450663590779</c:v>
                </c:pt>
                <c:pt idx="286">
                  <c:v>-31.180450663590779</c:v>
                </c:pt>
                <c:pt idx="287">
                  <c:v>-31.180450663590779</c:v>
                </c:pt>
                <c:pt idx="288">
                  <c:v>-31.180450663590779</c:v>
                </c:pt>
                <c:pt idx="289">
                  <c:v>-31.180450663590779</c:v>
                </c:pt>
                <c:pt idx="290">
                  <c:v>-31.180450663590779</c:v>
                </c:pt>
                <c:pt idx="291">
                  <c:v>-31.180450663590779</c:v>
                </c:pt>
                <c:pt idx="292">
                  <c:v>-31.180450663590779</c:v>
                </c:pt>
                <c:pt idx="293">
                  <c:v>-31.180450663590779</c:v>
                </c:pt>
                <c:pt idx="294">
                  <c:v>-31.180450663590779</c:v>
                </c:pt>
                <c:pt idx="295">
                  <c:v>-31.180450663590779</c:v>
                </c:pt>
                <c:pt idx="296">
                  <c:v>-31.180450663590779</c:v>
                </c:pt>
                <c:pt idx="297">
                  <c:v>-31.180450663590779</c:v>
                </c:pt>
                <c:pt idx="298">
                  <c:v>-31.180450663590779</c:v>
                </c:pt>
                <c:pt idx="299">
                  <c:v>-31.180450663590779</c:v>
                </c:pt>
                <c:pt idx="300">
                  <c:v>-31.180450663590779</c:v>
                </c:pt>
                <c:pt idx="301">
                  <c:v>-31.180450663590779</c:v>
                </c:pt>
                <c:pt idx="302">
                  <c:v>-31.180450663590779</c:v>
                </c:pt>
                <c:pt idx="303">
                  <c:v>-31.180450663590779</c:v>
                </c:pt>
                <c:pt idx="304">
                  <c:v>-31.180450663590779</c:v>
                </c:pt>
                <c:pt idx="305">
                  <c:v>-31.180450663590779</c:v>
                </c:pt>
                <c:pt idx="306">
                  <c:v>-31.180450663590779</c:v>
                </c:pt>
                <c:pt idx="307">
                  <c:v>-31.180450663590779</c:v>
                </c:pt>
                <c:pt idx="308">
                  <c:v>-31.180450663590779</c:v>
                </c:pt>
                <c:pt idx="309">
                  <c:v>-31.180450663590779</c:v>
                </c:pt>
                <c:pt idx="310">
                  <c:v>-31.180450663590779</c:v>
                </c:pt>
                <c:pt idx="311">
                  <c:v>-31.180450663590779</c:v>
                </c:pt>
                <c:pt idx="312">
                  <c:v>-31.180450663590779</c:v>
                </c:pt>
                <c:pt idx="313">
                  <c:v>-31.180450663590779</c:v>
                </c:pt>
                <c:pt idx="314">
                  <c:v>-31.180450663590779</c:v>
                </c:pt>
                <c:pt idx="315">
                  <c:v>-31.180450663590779</c:v>
                </c:pt>
                <c:pt idx="316">
                  <c:v>-31.180450663590779</c:v>
                </c:pt>
                <c:pt idx="317">
                  <c:v>-31.180450663590779</c:v>
                </c:pt>
                <c:pt idx="318">
                  <c:v>-31.180450663590779</c:v>
                </c:pt>
                <c:pt idx="319">
                  <c:v>-31.180450663590779</c:v>
                </c:pt>
                <c:pt idx="320">
                  <c:v>-31.180450663590779</c:v>
                </c:pt>
                <c:pt idx="321">
                  <c:v>-31.180450663590779</c:v>
                </c:pt>
                <c:pt idx="322">
                  <c:v>-31.180450663590779</c:v>
                </c:pt>
                <c:pt idx="323">
                  <c:v>-31.180450663590779</c:v>
                </c:pt>
                <c:pt idx="324">
                  <c:v>-31.180450663590779</c:v>
                </c:pt>
                <c:pt idx="325">
                  <c:v>-31.180450663590779</c:v>
                </c:pt>
                <c:pt idx="326">
                  <c:v>-31.180450663590779</c:v>
                </c:pt>
                <c:pt idx="327">
                  <c:v>-31.180450663590779</c:v>
                </c:pt>
                <c:pt idx="328">
                  <c:v>-31.180450663590779</c:v>
                </c:pt>
                <c:pt idx="329">
                  <c:v>-31.180450663590779</c:v>
                </c:pt>
                <c:pt idx="330">
                  <c:v>-31.180450663590779</c:v>
                </c:pt>
                <c:pt idx="331">
                  <c:v>-31.180450663590779</c:v>
                </c:pt>
                <c:pt idx="332">
                  <c:v>-31.180450663590779</c:v>
                </c:pt>
                <c:pt idx="333">
                  <c:v>-31.180450663590779</c:v>
                </c:pt>
                <c:pt idx="334">
                  <c:v>-31.180450663590779</c:v>
                </c:pt>
                <c:pt idx="335">
                  <c:v>-31.180450663590779</c:v>
                </c:pt>
                <c:pt idx="336">
                  <c:v>-31.180450663590779</c:v>
                </c:pt>
                <c:pt idx="337">
                  <c:v>-31.180450663590779</c:v>
                </c:pt>
                <c:pt idx="338">
                  <c:v>-31.180450663590779</c:v>
                </c:pt>
                <c:pt idx="339">
                  <c:v>-31.180450663590779</c:v>
                </c:pt>
                <c:pt idx="340">
                  <c:v>-31.180450663590779</c:v>
                </c:pt>
                <c:pt idx="341">
                  <c:v>-31.180450663590779</c:v>
                </c:pt>
                <c:pt idx="342">
                  <c:v>-31.180450663590779</c:v>
                </c:pt>
                <c:pt idx="343">
                  <c:v>-31.180450663590779</c:v>
                </c:pt>
                <c:pt idx="344">
                  <c:v>-31.180450663590779</c:v>
                </c:pt>
                <c:pt idx="345">
                  <c:v>-31.180450663590779</c:v>
                </c:pt>
                <c:pt idx="346">
                  <c:v>-31.180450663590779</c:v>
                </c:pt>
                <c:pt idx="347">
                  <c:v>-31.180450663590779</c:v>
                </c:pt>
                <c:pt idx="348">
                  <c:v>-31.180450663590779</c:v>
                </c:pt>
                <c:pt idx="349">
                  <c:v>-31.180450663590779</c:v>
                </c:pt>
                <c:pt idx="350">
                  <c:v>-31.180450663590779</c:v>
                </c:pt>
                <c:pt idx="351">
                  <c:v>-31.180450663590779</c:v>
                </c:pt>
                <c:pt idx="352">
                  <c:v>-31.180450663590779</c:v>
                </c:pt>
                <c:pt idx="353">
                  <c:v>-31.180450663590779</c:v>
                </c:pt>
                <c:pt idx="354">
                  <c:v>-31.180450663590779</c:v>
                </c:pt>
                <c:pt idx="355">
                  <c:v>-31.180450663590779</c:v>
                </c:pt>
                <c:pt idx="356">
                  <c:v>-31.180450663590779</c:v>
                </c:pt>
                <c:pt idx="357">
                  <c:v>-31.180450663590779</c:v>
                </c:pt>
                <c:pt idx="358">
                  <c:v>-31.180450663590779</c:v>
                </c:pt>
                <c:pt idx="359">
                  <c:v>-31.180450663590779</c:v>
                </c:pt>
                <c:pt idx="360">
                  <c:v>-31.180450663590779</c:v>
                </c:pt>
                <c:pt idx="361">
                  <c:v>-31.180450663590779</c:v>
                </c:pt>
                <c:pt idx="362">
                  <c:v>-31.180450663590779</c:v>
                </c:pt>
                <c:pt idx="363">
                  <c:v>-31.180450663590779</c:v>
                </c:pt>
                <c:pt idx="364">
                  <c:v>-31.180450663590779</c:v>
                </c:pt>
                <c:pt idx="365">
                  <c:v>-31.180450663590779</c:v>
                </c:pt>
                <c:pt idx="366">
                  <c:v>-31.180450663590779</c:v>
                </c:pt>
                <c:pt idx="367">
                  <c:v>-31.180450663590779</c:v>
                </c:pt>
                <c:pt idx="368">
                  <c:v>-31.180450663590779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ser>
          <c:idx val="2"/>
          <c:order val="2"/>
          <c:tx>
            <c:strRef>
              <c:f>'CO2-Caffeine Vert'!$AP$1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Vert'!$AP$2:$AP$370</c:f>
              <c:numCache>
                <c:formatCode>0.00000</c:formatCode>
                <c:ptCount val="369"/>
                <c:pt idx="0">
                  <c:v>-31.552273106151727</c:v>
                </c:pt>
                <c:pt idx="1">
                  <c:v>-31.552273106151727</c:v>
                </c:pt>
                <c:pt idx="2">
                  <c:v>-31.552273106151727</c:v>
                </c:pt>
                <c:pt idx="3">
                  <c:v>-31.552273106151727</c:v>
                </c:pt>
                <c:pt idx="4">
                  <c:v>-31.552273106151727</c:v>
                </c:pt>
                <c:pt idx="5">
                  <c:v>-31.552273106151727</c:v>
                </c:pt>
                <c:pt idx="6">
                  <c:v>-31.552273106151727</c:v>
                </c:pt>
                <c:pt idx="7">
                  <c:v>-31.552273106151727</c:v>
                </c:pt>
                <c:pt idx="8">
                  <c:v>-31.552273106151727</c:v>
                </c:pt>
                <c:pt idx="9">
                  <c:v>-31.552273106151727</c:v>
                </c:pt>
                <c:pt idx="10">
                  <c:v>-31.552273106151727</c:v>
                </c:pt>
                <c:pt idx="11">
                  <c:v>-31.552273106151727</c:v>
                </c:pt>
                <c:pt idx="12">
                  <c:v>-31.552273106151727</c:v>
                </c:pt>
                <c:pt idx="13">
                  <c:v>-31.552273106151727</c:v>
                </c:pt>
                <c:pt idx="14">
                  <c:v>-31.552273106151727</c:v>
                </c:pt>
                <c:pt idx="15">
                  <c:v>-31.552273106151727</c:v>
                </c:pt>
                <c:pt idx="16">
                  <c:v>-31.552273106151727</c:v>
                </c:pt>
                <c:pt idx="17">
                  <c:v>-31.552273106151727</c:v>
                </c:pt>
                <c:pt idx="18">
                  <c:v>-31.552273106151727</c:v>
                </c:pt>
                <c:pt idx="19">
                  <c:v>-31.552273106151727</c:v>
                </c:pt>
                <c:pt idx="20">
                  <c:v>-31.552273106151727</c:v>
                </c:pt>
                <c:pt idx="21">
                  <c:v>-31.552273106151727</c:v>
                </c:pt>
                <c:pt idx="22">
                  <c:v>-31.552273106151727</c:v>
                </c:pt>
                <c:pt idx="23">
                  <c:v>-31.552273106151727</c:v>
                </c:pt>
                <c:pt idx="24">
                  <c:v>-31.552273106151727</c:v>
                </c:pt>
                <c:pt idx="25">
                  <c:v>-31.552273106151727</c:v>
                </c:pt>
                <c:pt idx="26">
                  <c:v>-31.552273106151727</c:v>
                </c:pt>
                <c:pt idx="27">
                  <c:v>-31.552273106151727</c:v>
                </c:pt>
                <c:pt idx="28">
                  <c:v>-31.552273106151727</c:v>
                </c:pt>
                <c:pt idx="29">
                  <c:v>-31.552273106151727</c:v>
                </c:pt>
                <c:pt idx="30">
                  <c:v>-31.552273106151727</c:v>
                </c:pt>
                <c:pt idx="31">
                  <c:v>-31.552273106151727</c:v>
                </c:pt>
                <c:pt idx="32">
                  <c:v>-31.552273106151727</c:v>
                </c:pt>
                <c:pt idx="33">
                  <c:v>-31.552273106151727</c:v>
                </c:pt>
                <c:pt idx="34">
                  <c:v>-31.552273106151727</c:v>
                </c:pt>
                <c:pt idx="35">
                  <c:v>-31.552273106151727</c:v>
                </c:pt>
                <c:pt idx="36">
                  <c:v>-31.552273106151727</c:v>
                </c:pt>
                <c:pt idx="37">
                  <c:v>-31.552273106151727</c:v>
                </c:pt>
                <c:pt idx="38">
                  <c:v>-31.552273106151727</c:v>
                </c:pt>
                <c:pt idx="39">
                  <c:v>-31.552273106151727</c:v>
                </c:pt>
                <c:pt idx="40">
                  <c:v>-31.552273106151727</c:v>
                </c:pt>
                <c:pt idx="41">
                  <c:v>-31.552273106151727</c:v>
                </c:pt>
                <c:pt idx="42">
                  <c:v>-31.552273106151727</c:v>
                </c:pt>
                <c:pt idx="43">
                  <c:v>-31.552273106151727</c:v>
                </c:pt>
                <c:pt idx="44">
                  <c:v>-31.552273106151727</c:v>
                </c:pt>
                <c:pt idx="45">
                  <c:v>-31.552273106151727</c:v>
                </c:pt>
                <c:pt idx="46">
                  <c:v>-31.552273106151727</c:v>
                </c:pt>
                <c:pt idx="47">
                  <c:v>-31.552273106151727</c:v>
                </c:pt>
                <c:pt idx="48">
                  <c:v>-31.552273106151727</c:v>
                </c:pt>
                <c:pt idx="49">
                  <c:v>-31.552273106151727</c:v>
                </c:pt>
                <c:pt idx="50">
                  <c:v>-31.552273106151727</c:v>
                </c:pt>
                <c:pt idx="51">
                  <c:v>-31.552273106151727</c:v>
                </c:pt>
                <c:pt idx="52">
                  <c:v>-31.552273106151727</c:v>
                </c:pt>
                <c:pt idx="53">
                  <c:v>-31.552273106151727</c:v>
                </c:pt>
                <c:pt idx="54">
                  <c:v>-31.552273106151727</c:v>
                </c:pt>
                <c:pt idx="55">
                  <c:v>-31.552273106151727</c:v>
                </c:pt>
                <c:pt idx="56">
                  <c:v>-31.552273106151727</c:v>
                </c:pt>
                <c:pt idx="57">
                  <c:v>-31.552273106151727</c:v>
                </c:pt>
                <c:pt idx="58">
                  <c:v>-31.552273106151727</c:v>
                </c:pt>
                <c:pt idx="59">
                  <c:v>-31.552273106151727</c:v>
                </c:pt>
                <c:pt idx="60">
                  <c:v>-31.552273106151727</c:v>
                </c:pt>
                <c:pt idx="61">
                  <c:v>-31.552273106151727</c:v>
                </c:pt>
                <c:pt idx="62">
                  <c:v>-31.552273106151727</c:v>
                </c:pt>
                <c:pt idx="63">
                  <c:v>-31.552273106151727</c:v>
                </c:pt>
                <c:pt idx="64">
                  <c:v>-31.552273106151727</c:v>
                </c:pt>
                <c:pt idx="65">
                  <c:v>-31.552273106151727</c:v>
                </c:pt>
                <c:pt idx="66">
                  <c:v>-31.552273106151727</c:v>
                </c:pt>
                <c:pt idx="67">
                  <c:v>-31.552273106151727</c:v>
                </c:pt>
                <c:pt idx="68">
                  <c:v>-31.552273106151727</c:v>
                </c:pt>
                <c:pt idx="69">
                  <c:v>-31.552273106151727</c:v>
                </c:pt>
                <c:pt idx="70">
                  <c:v>-31.552273106151727</c:v>
                </c:pt>
                <c:pt idx="71">
                  <c:v>-31.552273106151727</c:v>
                </c:pt>
                <c:pt idx="72">
                  <c:v>-31.552273106151727</c:v>
                </c:pt>
                <c:pt idx="73">
                  <c:v>-31.552273106151727</c:v>
                </c:pt>
                <c:pt idx="74">
                  <c:v>-31.552273106151727</c:v>
                </c:pt>
                <c:pt idx="75">
                  <c:v>-31.552273106151727</c:v>
                </c:pt>
                <c:pt idx="76">
                  <c:v>-31.552273106151727</c:v>
                </c:pt>
                <c:pt idx="77">
                  <c:v>-31.552273106151727</c:v>
                </c:pt>
                <c:pt idx="78">
                  <c:v>-31.552273106151727</c:v>
                </c:pt>
                <c:pt idx="79">
                  <c:v>-31.552273106151727</c:v>
                </c:pt>
                <c:pt idx="80">
                  <c:v>-31.552273106151727</c:v>
                </c:pt>
                <c:pt idx="81">
                  <c:v>-31.552273106151727</c:v>
                </c:pt>
                <c:pt idx="82">
                  <c:v>-31.552273106151727</c:v>
                </c:pt>
                <c:pt idx="83">
                  <c:v>-31.552273106151727</c:v>
                </c:pt>
                <c:pt idx="84">
                  <c:v>-31.552273106151727</c:v>
                </c:pt>
                <c:pt idx="85">
                  <c:v>-31.552273106151727</c:v>
                </c:pt>
                <c:pt idx="86">
                  <c:v>-31.552273106151727</c:v>
                </c:pt>
                <c:pt idx="87">
                  <c:v>-31.552273106151727</c:v>
                </c:pt>
                <c:pt idx="88">
                  <c:v>-31.552273106151727</c:v>
                </c:pt>
                <c:pt idx="89">
                  <c:v>-31.552273106151727</c:v>
                </c:pt>
                <c:pt idx="90">
                  <c:v>-31.552273106151727</c:v>
                </c:pt>
                <c:pt idx="91">
                  <c:v>-31.552273106151727</c:v>
                </c:pt>
                <c:pt idx="92">
                  <c:v>-31.552273106151727</c:v>
                </c:pt>
                <c:pt idx="93">
                  <c:v>-31.552273106151727</c:v>
                </c:pt>
                <c:pt idx="94">
                  <c:v>-31.552273106151727</c:v>
                </c:pt>
                <c:pt idx="95">
                  <c:v>-31.552273106151727</c:v>
                </c:pt>
                <c:pt idx="96">
                  <c:v>-31.552273106151727</c:v>
                </c:pt>
                <c:pt idx="97">
                  <c:v>-31.552273106151727</c:v>
                </c:pt>
                <c:pt idx="98">
                  <c:v>-31.552273106151727</c:v>
                </c:pt>
                <c:pt idx="99">
                  <c:v>-31.552273106151727</c:v>
                </c:pt>
                <c:pt idx="100">
                  <c:v>-31.552273106151727</c:v>
                </c:pt>
                <c:pt idx="101">
                  <c:v>-31.552273106151727</c:v>
                </c:pt>
                <c:pt idx="102">
                  <c:v>-31.552273106151727</c:v>
                </c:pt>
                <c:pt idx="103">
                  <c:v>-31.552273106151727</c:v>
                </c:pt>
                <c:pt idx="104">
                  <c:v>-31.552273106151727</c:v>
                </c:pt>
                <c:pt idx="105">
                  <c:v>-31.552273106151727</c:v>
                </c:pt>
                <c:pt idx="106">
                  <c:v>-31.552273106151727</c:v>
                </c:pt>
                <c:pt idx="107">
                  <c:v>-31.552273106151727</c:v>
                </c:pt>
                <c:pt idx="108">
                  <c:v>-31.552273106151727</c:v>
                </c:pt>
                <c:pt idx="109">
                  <c:v>-31.552273106151727</c:v>
                </c:pt>
                <c:pt idx="110">
                  <c:v>-31.552273106151727</c:v>
                </c:pt>
                <c:pt idx="111">
                  <c:v>-31.552273106151727</c:v>
                </c:pt>
                <c:pt idx="112">
                  <c:v>-31.552273106151727</c:v>
                </c:pt>
                <c:pt idx="113">
                  <c:v>-31.552273106151727</c:v>
                </c:pt>
                <c:pt idx="114">
                  <c:v>-31.552273106151727</c:v>
                </c:pt>
                <c:pt idx="115">
                  <c:v>-31.552273106151727</c:v>
                </c:pt>
                <c:pt idx="116">
                  <c:v>-31.552273106151727</c:v>
                </c:pt>
                <c:pt idx="117">
                  <c:v>-31.552273106151727</c:v>
                </c:pt>
                <c:pt idx="118">
                  <c:v>-31.552273106151727</c:v>
                </c:pt>
                <c:pt idx="119">
                  <c:v>-31.552273106151727</c:v>
                </c:pt>
                <c:pt idx="120">
                  <c:v>-31.552273106151727</c:v>
                </c:pt>
                <c:pt idx="121">
                  <c:v>-31.552273106151727</c:v>
                </c:pt>
                <c:pt idx="122">
                  <c:v>-31.552273106151727</c:v>
                </c:pt>
                <c:pt idx="123">
                  <c:v>-31.552273106151727</c:v>
                </c:pt>
                <c:pt idx="124">
                  <c:v>-31.552273106151727</c:v>
                </c:pt>
                <c:pt idx="125">
                  <c:v>-31.552273106151727</c:v>
                </c:pt>
                <c:pt idx="126">
                  <c:v>-31.552273106151727</c:v>
                </c:pt>
                <c:pt idx="127">
                  <c:v>-31.552273106151727</c:v>
                </c:pt>
                <c:pt idx="128">
                  <c:v>-31.552273106151727</c:v>
                </c:pt>
                <c:pt idx="129">
                  <c:v>-31.552273106151727</c:v>
                </c:pt>
                <c:pt idx="130">
                  <c:v>-31.552273106151727</c:v>
                </c:pt>
                <c:pt idx="131">
                  <c:v>-31.552273106151727</c:v>
                </c:pt>
                <c:pt idx="132">
                  <c:v>-31.552273106151727</c:v>
                </c:pt>
                <c:pt idx="133">
                  <c:v>-31.552273106151727</c:v>
                </c:pt>
                <c:pt idx="134">
                  <c:v>-31.552273106151727</c:v>
                </c:pt>
                <c:pt idx="135">
                  <c:v>-31.552273106151727</c:v>
                </c:pt>
                <c:pt idx="136">
                  <c:v>-31.552273106151727</c:v>
                </c:pt>
                <c:pt idx="137">
                  <c:v>-31.552273106151727</c:v>
                </c:pt>
                <c:pt idx="138">
                  <c:v>-31.552273106151727</c:v>
                </c:pt>
                <c:pt idx="139">
                  <c:v>-31.552273106151727</c:v>
                </c:pt>
                <c:pt idx="140">
                  <c:v>-31.552273106151727</c:v>
                </c:pt>
                <c:pt idx="141">
                  <c:v>-31.552273106151727</c:v>
                </c:pt>
                <c:pt idx="142">
                  <c:v>-31.552273106151727</c:v>
                </c:pt>
                <c:pt idx="143">
                  <c:v>-31.552273106151727</c:v>
                </c:pt>
                <c:pt idx="144">
                  <c:v>-31.552273106151727</c:v>
                </c:pt>
                <c:pt idx="145">
                  <c:v>-31.552273106151727</c:v>
                </c:pt>
                <c:pt idx="146">
                  <c:v>-31.552273106151727</c:v>
                </c:pt>
                <c:pt idx="147">
                  <c:v>-31.552273106151727</c:v>
                </c:pt>
                <c:pt idx="148">
                  <c:v>-31.552273106151727</c:v>
                </c:pt>
                <c:pt idx="149">
                  <c:v>-31.552273106151727</c:v>
                </c:pt>
                <c:pt idx="150">
                  <c:v>-31.552273106151727</c:v>
                </c:pt>
                <c:pt idx="151">
                  <c:v>-31.552273106151727</c:v>
                </c:pt>
                <c:pt idx="152">
                  <c:v>-31.552273106151727</c:v>
                </c:pt>
                <c:pt idx="153">
                  <c:v>-31.552273106151727</c:v>
                </c:pt>
                <c:pt idx="154">
                  <c:v>-31.552273106151727</c:v>
                </c:pt>
                <c:pt idx="155">
                  <c:v>-31.552273106151727</c:v>
                </c:pt>
                <c:pt idx="156">
                  <c:v>-31.552273106151727</c:v>
                </c:pt>
                <c:pt idx="157">
                  <c:v>-31.552273106151727</c:v>
                </c:pt>
                <c:pt idx="158">
                  <c:v>-31.552273106151727</c:v>
                </c:pt>
                <c:pt idx="159">
                  <c:v>-31.552273106151727</c:v>
                </c:pt>
                <c:pt idx="160">
                  <c:v>-31.552273106151727</c:v>
                </c:pt>
                <c:pt idx="161">
                  <c:v>-31.552273106151727</c:v>
                </c:pt>
                <c:pt idx="162">
                  <c:v>-31.552273106151727</c:v>
                </c:pt>
                <c:pt idx="163">
                  <c:v>-31.552273106151727</c:v>
                </c:pt>
                <c:pt idx="164">
                  <c:v>-31.552273106151727</c:v>
                </c:pt>
                <c:pt idx="165">
                  <c:v>-31.552273106151727</c:v>
                </c:pt>
                <c:pt idx="166">
                  <c:v>-31.552273106151727</c:v>
                </c:pt>
                <c:pt idx="167">
                  <c:v>-31.552273106151727</c:v>
                </c:pt>
                <c:pt idx="168">
                  <c:v>-31.552273106151727</c:v>
                </c:pt>
                <c:pt idx="169">
                  <c:v>-31.552273106151727</c:v>
                </c:pt>
                <c:pt idx="170">
                  <c:v>-31.552273106151727</c:v>
                </c:pt>
                <c:pt idx="171">
                  <c:v>-31.552273106151727</c:v>
                </c:pt>
                <c:pt idx="172">
                  <c:v>-31.552273106151727</c:v>
                </c:pt>
                <c:pt idx="173">
                  <c:v>-31.552273106151727</c:v>
                </c:pt>
                <c:pt idx="174">
                  <c:v>-31.552273106151727</c:v>
                </c:pt>
                <c:pt idx="175">
                  <c:v>-31.552273106151727</c:v>
                </c:pt>
                <c:pt idx="176">
                  <c:v>-31.552273106151727</c:v>
                </c:pt>
                <c:pt idx="177">
                  <c:v>-31.552273106151727</c:v>
                </c:pt>
                <c:pt idx="178">
                  <c:v>-31.552273106151727</c:v>
                </c:pt>
                <c:pt idx="179">
                  <c:v>-31.552273106151727</c:v>
                </c:pt>
                <c:pt idx="180">
                  <c:v>-31.552273106151727</c:v>
                </c:pt>
                <c:pt idx="181">
                  <c:v>-31.552273106151727</c:v>
                </c:pt>
                <c:pt idx="182">
                  <c:v>-31.552273106151727</c:v>
                </c:pt>
                <c:pt idx="183">
                  <c:v>-31.552273106151727</c:v>
                </c:pt>
                <c:pt idx="184">
                  <c:v>-31.552273106151727</c:v>
                </c:pt>
                <c:pt idx="185">
                  <c:v>-31.552273106151727</c:v>
                </c:pt>
                <c:pt idx="186">
                  <c:v>-31.552273106151727</c:v>
                </c:pt>
                <c:pt idx="187">
                  <c:v>-31.552273106151727</c:v>
                </c:pt>
                <c:pt idx="188">
                  <c:v>-31.552273106151727</c:v>
                </c:pt>
                <c:pt idx="189">
                  <c:v>-31.552273106151727</c:v>
                </c:pt>
                <c:pt idx="190">
                  <c:v>-31.552273106151727</c:v>
                </c:pt>
                <c:pt idx="191">
                  <c:v>-31.552273106151727</c:v>
                </c:pt>
                <c:pt idx="192">
                  <c:v>-31.552273106151727</c:v>
                </c:pt>
                <c:pt idx="193">
                  <c:v>-31.552273106151727</c:v>
                </c:pt>
                <c:pt idx="194">
                  <c:v>-31.552273106151727</c:v>
                </c:pt>
                <c:pt idx="195">
                  <c:v>-31.552273106151727</c:v>
                </c:pt>
                <c:pt idx="196">
                  <c:v>-31.552273106151727</c:v>
                </c:pt>
                <c:pt idx="197">
                  <c:v>-31.552273106151727</c:v>
                </c:pt>
                <c:pt idx="198">
                  <c:v>-31.552273106151727</c:v>
                </c:pt>
                <c:pt idx="199">
                  <c:v>-31.552273106151727</c:v>
                </c:pt>
                <c:pt idx="200">
                  <c:v>-31.552273106151727</c:v>
                </c:pt>
                <c:pt idx="201">
                  <c:v>-31.552273106151727</c:v>
                </c:pt>
                <c:pt idx="202">
                  <c:v>-31.552273106151727</c:v>
                </c:pt>
                <c:pt idx="203">
                  <c:v>-31.552273106151727</c:v>
                </c:pt>
                <c:pt idx="204">
                  <c:v>-31.552273106151727</c:v>
                </c:pt>
                <c:pt idx="205">
                  <c:v>-31.552273106151727</c:v>
                </c:pt>
                <c:pt idx="206">
                  <c:v>-31.552273106151727</c:v>
                </c:pt>
                <c:pt idx="207">
                  <c:v>-31.552273106151727</c:v>
                </c:pt>
                <c:pt idx="208">
                  <c:v>-31.552273106151727</c:v>
                </c:pt>
                <c:pt idx="209">
                  <c:v>-31.552273106151727</c:v>
                </c:pt>
                <c:pt idx="210">
                  <c:v>-31.552273106151727</c:v>
                </c:pt>
                <c:pt idx="211">
                  <c:v>-31.552273106151727</c:v>
                </c:pt>
                <c:pt idx="212">
                  <c:v>-31.552273106151727</c:v>
                </c:pt>
                <c:pt idx="213">
                  <c:v>-31.552273106151727</c:v>
                </c:pt>
                <c:pt idx="214">
                  <c:v>-31.552273106151727</c:v>
                </c:pt>
                <c:pt idx="215">
                  <c:v>-31.552273106151727</c:v>
                </c:pt>
                <c:pt idx="216">
                  <c:v>-31.552273106151727</c:v>
                </c:pt>
                <c:pt idx="217">
                  <c:v>-31.552273106151727</c:v>
                </c:pt>
                <c:pt idx="218">
                  <c:v>-31.552273106151727</c:v>
                </c:pt>
                <c:pt idx="219">
                  <c:v>-31.552273106151727</c:v>
                </c:pt>
                <c:pt idx="220">
                  <c:v>-31.552273106151727</c:v>
                </c:pt>
                <c:pt idx="221">
                  <c:v>-31.552273106151727</c:v>
                </c:pt>
                <c:pt idx="222">
                  <c:v>-31.552273106151727</c:v>
                </c:pt>
                <c:pt idx="223">
                  <c:v>-31.552273106151727</c:v>
                </c:pt>
                <c:pt idx="224">
                  <c:v>-31.552273106151727</c:v>
                </c:pt>
                <c:pt idx="225">
                  <c:v>-31.552273106151727</c:v>
                </c:pt>
                <c:pt idx="226">
                  <c:v>-31.552273106151727</c:v>
                </c:pt>
                <c:pt idx="227">
                  <c:v>-31.552273106151727</c:v>
                </c:pt>
                <c:pt idx="228">
                  <c:v>-31.552273106151727</c:v>
                </c:pt>
                <c:pt idx="229">
                  <c:v>-31.552273106151727</c:v>
                </c:pt>
                <c:pt idx="230">
                  <c:v>-31.552273106151727</c:v>
                </c:pt>
                <c:pt idx="231">
                  <c:v>-31.552273106151727</c:v>
                </c:pt>
                <c:pt idx="232">
                  <c:v>-31.552273106151727</c:v>
                </c:pt>
                <c:pt idx="233">
                  <c:v>-31.552273106151727</c:v>
                </c:pt>
                <c:pt idx="234">
                  <c:v>-31.552273106151727</c:v>
                </c:pt>
                <c:pt idx="235">
                  <c:v>-31.552273106151727</c:v>
                </c:pt>
                <c:pt idx="236">
                  <c:v>-31.552273106151727</c:v>
                </c:pt>
                <c:pt idx="237">
                  <c:v>-31.552273106151727</c:v>
                </c:pt>
                <c:pt idx="238">
                  <c:v>-31.552273106151727</c:v>
                </c:pt>
                <c:pt idx="239">
                  <c:v>-31.552273106151727</c:v>
                </c:pt>
                <c:pt idx="240">
                  <c:v>-31.552273106151727</c:v>
                </c:pt>
                <c:pt idx="241">
                  <c:v>-31.552273106151727</c:v>
                </c:pt>
                <c:pt idx="242">
                  <c:v>-31.552273106151727</c:v>
                </c:pt>
                <c:pt idx="243">
                  <c:v>-31.552273106151727</c:v>
                </c:pt>
                <c:pt idx="244">
                  <c:v>-31.552273106151727</c:v>
                </c:pt>
                <c:pt idx="245">
                  <c:v>-31.552273106151727</c:v>
                </c:pt>
                <c:pt idx="246">
                  <c:v>-31.552273106151727</c:v>
                </c:pt>
                <c:pt idx="247">
                  <c:v>-31.552273106151727</c:v>
                </c:pt>
                <c:pt idx="248">
                  <c:v>-31.552273106151727</c:v>
                </c:pt>
                <c:pt idx="249">
                  <c:v>-31.552273106151727</c:v>
                </c:pt>
                <c:pt idx="250">
                  <c:v>-31.552273106151727</c:v>
                </c:pt>
                <c:pt idx="251">
                  <c:v>-31.552273106151727</c:v>
                </c:pt>
                <c:pt idx="252">
                  <c:v>-31.552273106151727</c:v>
                </c:pt>
                <c:pt idx="253">
                  <c:v>-31.552273106151727</c:v>
                </c:pt>
                <c:pt idx="254">
                  <c:v>-31.552273106151727</c:v>
                </c:pt>
                <c:pt idx="255">
                  <c:v>-31.552273106151727</c:v>
                </c:pt>
                <c:pt idx="256">
                  <c:v>-31.552273106151727</c:v>
                </c:pt>
                <c:pt idx="257">
                  <c:v>-31.552273106151727</c:v>
                </c:pt>
                <c:pt idx="258">
                  <c:v>-31.552273106151727</c:v>
                </c:pt>
                <c:pt idx="259">
                  <c:v>-31.552273106151727</c:v>
                </c:pt>
                <c:pt idx="260">
                  <c:v>-31.552273106151727</c:v>
                </c:pt>
                <c:pt idx="261">
                  <c:v>-31.552273106151727</c:v>
                </c:pt>
                <c:pt idx="262">
                  <c:v>-31.552273106151727</c:v>
                </c:pt>
                <c:pt idx="263">
                  <c:v>-31.552273106151727</c:v>
                </c:pt>
                <c:pt idx="264">
                  <c:v>-31.552273106151727</c:v>
                </c:pt>
                <c:pt idx="265">
                  <c:v>-31.552273106151727</c:v>
                </c:pt>
                <c:pt idx="266">
                  <c:v>-31.552273106151727</c:v>
                </c:pt>
                <c:pt idx="267">
                  <c:v>-31.552273106151727</c:v>
                </c:pt>
                <c:pt idx="268">
                  <c:v>-31.552273106151727</c:v>
                </c:pt>
                <c:pt idx="269">
                  <c:v>-31.552273106151727</c:v>
                </c:pt>
                <c:pt idx="270">
                  <c:v>-31.552273106151727</c:v>
                </c:pt>
                <c:pt idx="271">
                  <c:v>-31.552273106151727</c:v>
                </c:pt>
                <c:pt idx="272">
                  <c:v>-31.552273106151727</c:v>
                </c:pt>
                <c:pt idx="273">
                  <c:v>-31.552273106151727</c:v>
                </c:pt>
                <c:pt idx="274">
                  <c:v>-31.552273106151727</c:v>
                </c:pt>
                <c:pt idx="275">
                  <c:v>-31.552273106151727</c:v>
                </c:pt>
                <c:pt idx="276">
                  <c:v>-31.552273106151727</c:v>
                </c:pt>
                <c:pt idx="277">
                  <c:v>-31.552273106151727</c:v>
                </c:pt>
                <c:pt idx="278">
                  <c:v>-31.552273106151727</c:v>
                </c:pt>
                <c:pt idx="279">
                  <c:v>-31.552273106151727</c:v>
                </c:pt>
                <c:pt idx="280">
                  <c:v>-31.552273106151727</c:v>
                </c:pt>
                <c:pt idx="281">
                  <c:v>-31.552273106151727</c:v>
                </c:pt>
                <c:pt idx="282">
                  <c:v>-31.552273106151727</c:v>
                </c:pt>
                <c:pt idx="283">
                  <c:v>-31.552273106151727</c:v>
                </c:pt>
                <c:pt idx="284">
                  <c:v>-31.552273106151727</c:v>
                </c:pt>
                <c:pt idx="285">
                  <c:v>-31.552273106151727</c:v>
                </c:pt>
                <c:pt idx="286">
                  <c:v>-31.552273106151727</c:v>
                </c:pt>
                <c:pt idx="287">
                  <c:v>-31.552273106151727</c:v>
                </c:pt>
                <c:pt idx="288">
                  <c:v>-31.552273106151727</c:v>
                </c:pt>
                <c:pt idx="289">
                  <c:v>-31.552273106151727</c:v>
                </c:pt>
                <c:pt idx="290">
                  <c:v>-31.552273106151727</c:v>
                </c:pt>
                <c:pt idx="291">
                  <c:v>-31.552273106151727</c:v>
                </c:pt>
                <c:pt idx="292">
                  <c:v>-31.552273106151727</c:v>
                </c:pt>
                <c:pt idx="293">
                  <c:v>-31.552273106151727</c:v>
                </c:pt>
                <c:pt idx="294">
                  <c:v>-31.552273106151727</c:v>
                </c:pt>
                <c:pt idx="295">
                  <c:v>-31.552273106151727</c:v>
                </c:pt>
                <c:pt idx="296">
                  <c:v>-31.552273106151727</c:v>
                </c:pt>
                <c:pt idx="297">
                  <c:v>-31.552273106151727</c:v>
                </c:pt>
                <c:pt idx="298">
                  <c:v>-31.552273106151727</c:v>
                </c:pt>
                <c:pt idx="299">
                  <c:v>-31.552273106151727</c:v>
                </c:pt>
                <c:pt idx="300">
                  <c:v>-31.552273106151727</c:v>
                </c:pt>
                <c:pt idx="301">
                  <c:v>-31.552273106151727</c:v>
                </c:pt>
                <c:pt idx="302">
                  <c:v>-31.552273106151727</c:v>
                </c:pt>
                <c:pt idx="303">
                  <c:v>-31.552273106151727</c:v>
                </c:pt>
                <c:pt idx="304">
                  <c:v>-31.552273106151727</c:v>
                </c:pt>
                <c:pt idx="305">
                  <c:v>-31.552273106151727</c:v>
                </c:pt>
                <c:pt idx="306">
                  <c:v>-31.552273106151727</c:v>
                </c:pt>
                <c:pt idx="307">
                  <c:v>-31.552273106151727</c:v>
                </c:pt>
                <c:pt idx="308">
                  <c:v>-31.552273106151727</c:v>
                </c:pt>
                <c:pt idx="309">
                  <c:v>-31.552273106151727</c:v>
                </c:pt>
                <c:pt idx="310">
                  <c:v>-31.552273106151727</c:v>
                </c:pt>
                <c:pt idx="311">
                  <c:v>-31.552273106151727</c:v>
                </c:pt>
                <c:pt idx="312">
                  <c:v>-31.552273106151727</c:v>
                </c:pt>
                <c:pt idx="313">
                  <c:v>-31.552273106151727</c:v>
                </c:pt>
                <c:pt idx="314">
                  <c:v>-31.552273106151727</c:v>
                </c:pt>
                <c:pt idx="315">
                  <c:v>-31.552273106151727</c:v>
                </c:pt>
                <c:pt idx="316">
                  <c:v>-31.552273106151727</c:v>
                </c:pt>
                <c:pt idx="317">
                  <c:v>-31.552273106151727</c:v>
                </c:pt>
                <c:pt idx="318">
                  <c:v>-31.552273106151727</c:v>
                </c:pt>
                <c:pt idx="319">
                  <c:v>-31.552273106151727</c:v>
                </c:pt>
                <c:pt idx="320">
                  <c:v>-31.552273106151727</c:v>
                </c:pt>
                <c:pt idx="321">
                  <c:v>-31.552273106151727</c:v>
                </c:pt>
                <c:pt idx="322">
                  <c:v>-31.552273106151727</c:v>
                </c:pt>
                <c:pt idx="323">
                  <c:v>-31.552273106151727</c:v>
                </c:pt>
                <c:pt idx="324">
                  <c:v>-31.552273106151727</c:v>
                </c:pt>
                <c:pt idx="325">
                  <c:v>-31.552273106151727</c:v>
                </c:pt>
                <c:pt idx="326">
                  <c:v>-31.552273106151727</c:v>
                </c:pt>
                <c:pt idx="327">
                  <c:v>-31.552273106151727</c:v>
                </c:pt>
                <c:pt idx="328">
                  <c:v>-31.552273106151727</c:v>
                </c:pt>
                <c:pt idx="329">
                  <c:v>-31.552273106151727</c:v>
                </c:pt>
                <c:pt idx="330">
                  <c:v>-31.552273106151727</c:v>
                </c:pt>
                <c:pt idx="331">
                  <c:v>-31.552273106151727</c:v>
                </c:pt>
                <c:pt idx="332">
                  <c:v>-31.552273106151727</c:v>
                </c:pt>
                <c:pt idx="333">
                  <c:v>-31.552273106151727</c:v>
                </c:pt>
                <c:pt idx="334">
                  <c:v>-31.552273106151727</c:v>
                </c:pt>
                <c:pt idx="335">
                  <c:v>-31.552273106151727</c:v>
                </c:pt>
                <c:pt idx="336">
                  <c:v>-31.552273106151727</c:v>
                </c:pt>
                <c:pt idx="337">
                  <c:v>-31.552273106151727</c:v>
                </c:pt>
                <c:pt idx="338">
                  <c:v>-31.552273106151727</c:v>
                </c:pt>
                <c:pt idx="339">
                  <c:v>-31.552273106151727</c:v>
                </c:pt>
                <c:pt idx="340">
                  <c:v>-31.552273106151727</c:v>
                </c:pt>
                <c:pt idx="341">
                  <c:v>-31.552273106151727</c:v>
                </c:pt>
                <c:pt idx="342">
                  <c:v>-31.552273106151727</c:v>
                </c:pt>
                <c:pt idx="343">
                  <c:v>-31.552273106151727</c:v>
                </c:pt>
                <c:pt idx="344">
                  <c:v>-31.552273106151727</c:v>
                </c:pt>
                <c:pt idx="345">
                  <c:v>-31.552273106151727</c:v>
                </c:pt>
                <c:pt idx="346">
                  <c:v>-31.552273106151727</c:v>
                </c:pt>
                <c:pt idx="347">
                  <c:v>-31.552273106151727</c:v>
                </c:pt>
                <c:pt idx="348">
                  <c:v>-31.552273106151727</c:v>
                </c:pt>
                <c:pt idx="349">
                  <c:v>-31.552273106151727</c:v>
                </c:pt>
                <c:pt idx="350">
                  <c:v>-31.552273106151727</c:v>
                </c:pt>
                <c:pt idx="351">
                  <c:v>-31.552273106151727</c:v>
                </c:pt>
                <c:pt idx="352">
                  <c:v>-31.552273106151727</c:v>
                </c:pt>
                <c:pt idx="353">
                  <c:v>-31.552273106151727</c:v>
                </c:pt>
                <c:pt idx="354">
                  <c:v>-31.552273106151727</c:v>
                </c:pt>
                <c:pt idx="355">
                  <c:v>-31.552273106151727</c:v>
                </c:pt>
                <c:pt idx="356">
                  <c:v>-31.552273106151727</c:v>
                </c:pt>
                <c:pt idx="357">
                  <c:v>-31.552273106151727</c:v>
                </c:pt>
                <c:pt idx="358">
                  <c:v>-31.552273106151727</c:v>
                </c:pt>
                <c:pt idx="359">
                  <c:v>-31.552273106151727</c:v>
                </c:pt>
                <c:pt idx="360">
                  <c:v>-31.552273106151727</c:v>
                </c:pt>
                <c:pt idx="361">
                  <c:v>-31.552273106151727</c:v>
                </c:pt>
                <c:pt idx="362">
                  <c:v>-31.552273106151727</c:v>
                </c:pt>
                <c:pt idx="363">
                  <c:v>-31.552273106151727</c:v>
                </c:pt>
                <c:pt idx="364">
                  <c:v>-31.552273106151727</c:v>
                </c:pt>
                <c:pt idx="365">
                  <c:v>-31.552273106151727</c:v>
                </c:pt>
                <c:pt idx="366">
                  <c:v>-31.552273106151727</c:v>
                </c:pt>
                <c:pt idx="367">
                  <c:v>-31.552273106151727</c:v>
                </c:pt>
                <c:pt idx="368">
                  <c:v>-31.552273106151727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ser>
          <c:idx val="3"/>
          <c:order val="3"/>
          <c:tx>
            <c:strRef>
              <c:f>'CO2-Caffeine Vert'!$AQ$1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'CO2-Caffeine Vert'!$AQ$2:$AQ$370</c:f>
              <c:numCache>
                <c:formatCode>0.00000</c:formatCode>
                <c:ptCount val="369"/>
                <c:pt idx="0">
                  <c:v>-30.808628221029831</c:v>
                </c:pt>
                <c:pt idx="1">
                  <c:v>-30.808628221029831</c:v>
                </c:pt>
                <c:pt idx="2">
                  <c:v>-30.808628221029831</c:v>
                </c:pt>
                <c:pt idx="3">
                  <c:v>-30.808628221029831</c:v>
                </c:pt>
                <c:pt idx="4">
                  <c:v>-30.808628221029831</c:v>
                </c:pt>
                <c:pt idx="5">
                  <c:v>-30.808628221029831</c:v>
                </c:pt>
                <c:pt idx="6">
                  <c:v>-30.808628221029831</c:v>
                </c:pt>
                <c:pt idx="7">
                  <c:v>-30.808628221029831</c:v>
                </c:pt>
                <c:pt idx="8">
                  <c:v>-30.808628221029831</c:v>
                </c:pt>
                <c:pt idx="9">
                  <c:v>-30.808628221029831</c:v>
                </c:pt>
                <c:pt idx="10">
                  <c:v>-30.808628221029831</c:v>
                </c:pt>
                <c:pt idx="11">
                  <c:v>-30.808628221029831</c:v>
                </c:pt>
                <c:pt idx="12">
                  <c:v>-30.808628221029831</c:v>
                </c:pt>
                <c:pt idx="13">
                  <c:v>-30.808628221029831</c:v>
                </c:pt>
                <c:pt idx="14">
                  <c:v>-30.808628221029831</c:v>
                </c:pt>
                <c:pt idx="15">
                  <c:v>-30.808628221029831</c:v>
                </c:pt>
                <c:pt idx="16">
                  <c:v>-30.808628221029831</c:v>
                </c:pt>
                <c:pt idx="17">
                  <c:v>-30.808628221029831</c:v>
                </c:pt>
                <c:pt idx="18">
                  <c:v>-30.808628221029831</c:v>
                </c:pt>
                <c:pt idx="19">
                  <c:v>-30.808628221029831</c:v>
                </c:pt>
                <c:pt idx="20">
                  <c:v>-30.808628221029831</c:v>
                </c:pt>
                <c:pt idx="21">
                  <c:v>-30.808628221029831</c:v>
                </c:pt>
                <c:pt idx="22">
                  <c:v>-30.808628221029831</c:v>
                </c:pt>
                <c:pt idx="23">
                  <c:v>-30.808628221029831</c:v>
                </c:pt>
                <c:pt idx="24">
                  <c:v>-30.808628221029831</c:v>
                </c:pt>
                <c:pt idx="25">
                  <c:v>-30.808628221029831</c:v>
                </c:pt>
                <c:pt idx="26">
                  <c:v>-30.808628221029831</c:v>
                </c:pt>
                <c:pt idx="27">
                  <c:v>-30.808628221029831</c:v>
                </c:pt>
                <c:pt idx="28">
                  <c:v>-30.808628221029831</c:v>
                </c:pt>
                <c:pt idx="29">
                  <c:v>-30.808628221029831</c:v>
                </c:pt>
                <c:pt idx="30">
                  <c:v>-30.808628221029831</c:v>
                </c:pt>
                <c:pt idx="31">
                  <c:v>-30.808628221029831</c:v>
                </c:pt>
                <c:pt idx="32">
                  <c:v>-30.808628221029831</c:v>
                </c:pt>
                <c:pt idx="33">
                  <c:v>-30.808628221029831</c:v>
                </c:pt>
                <c:pt idx="34">
                  <c:v>-30.808628221029831</c:v>
                </c:pt>
                <c:pt idx="35">
                  <c:v>-30.808628221029831</c:v>
                </c:pt>
                <c:pt idx="36">
                  <c:v>-30.808628221029831</c:v>
                </c:pt>
                <c:pt idx="37">
                  <c:v>-30.808628221029831</c:v>
                </c:pt>
                <c:pt idx="38">
                  <c:v>-30.808628221029831</c:v>
                </c:pt>
                <c:pt idx="39">
                  <c:v>-30.808628221029831</c:v>
                </c:pt>
                <c:pt idx="40">
                  <c:v>-30.808628221029831</c:v>
                </c:pt>
                <c:pt idx="41">
                  <c:v>-30.808628221029831</c:v>
                </c:pt>
                <c:pt idx="42">
                  <c:v>-30.808628221029831</c:v>
                </c:pt>
                <c:pt idx="43">
                  <c:v>-30.808628221029831</c:v>
                </c:pt>
                <c:pt idx="44">
                  <c:v>-30.808628221029831</c:v>
                </c:pt>
                <c:pt idx="45">
                  <c:v>-30.808628221029831</c:v>
                </c:pt>
                <c:pt idx="46">
                  <c:v>-30.808628221029831</c:v>
                </c:pt>
                <c:pt idx="47">
                  <c:v>-30.808628221029831</c:v>
                </c:pt>
                <c:pt idx="48">
                  <c:v>-30.808628221029831</c:v>
                </c:pt>
                <c:pt idx="49">
                  <c:v>-30.808628221029831</c:v>
                </c:pt>
                <c:pt idx="50">
                  <c:v>-30.808628221029831</c:v>
                </c:pt>
                <c:pt idx="51">
                  <c:v>-30.808628221029831</c:v>
                </c:pt>
                <c:pt idx="52">
                  <c:v>-30.808628221029831</c:v>
                </c:pt>
                <c:pt idx="53">
                  <c:v>-30.808628221029831</c:v>
                </c:pt>
                <c:pt idx="54">
                  <c:v>-30.808628221029831</c:v>
                </c:pt>
                <c:pt idx="55">
                  <c:v>-30.808628221029831</c:v>
                </c:pt>
                <c:pt idx="56">
                  <c:v>-30.808628221029831</c:v>
                </c:pt>
                <c:pt idx="57">
                  <c:v>-30.808628221029831</c:v>
                </c:pt>
                <c:pt idx="58">
                  <c:v>-30.808628221029831</c:v>
                </c:pt>
                <c:pt idx="59">
                  <c:v>-30.808628221029831</c:v>
                </c:pt>
                <c:pt idx="60">
                  <c:v>-30.808628221029831</c:v>
                </c:pt>
                <c:pt idx="61">
                  <c:v>-30.808628221029831</c:v>
                </c:pt>
                <c:pt idx="62">
                  <c:v>-30.808628221029831</c:v>
                </c:pt>
                <c:pt idx="63">
                  <c:v>-30.808628221029831</c:v>
                </c:pt>
                <c:pt idx="64">
                  <c:v>-30.808628221029831</c:v>
                </c:pt>
                <c:pt idx="65">
                  <c:v>-30.808628221029831</c:v>
                </c:pt>
                <c:pt idx="66">
                  <c:v>-30.808628221029831</c:v>
                </c:pt>
                <c:pt idx="67">
                  <c:v>-30.808628221029831</c:v>
                </c:pt>
                <c:pt idx="68">
                  <c:v>-30.808628221029831</c:v>
                </c:pt>
                <c:pt idx="69">
                  <c:v>-30.808628221029831</c:v>
                </c:pt>
                <c:pt idx="70">
                  <c:v>-30.808628221029831</c:v>
                </c:pt>
                <c:pt idx="71">
                  <c:v>-30.808628221029831</c:v>
                </c:pt>
                <c:pt idx="72">
                  <c:v>-30.808628221029831</c:v>
                </c:pt>
                <c:pt idx="73">
                  <c:v>-30.808628221029831</c:v>
                </c:pt>
                <c:pt idx="74">
                  <c:v>-30.808628221029831</c:v>
                </c:pt>
                <c:pt idx="75">
                  <c:v>-30.808628221029831</c:v>
                </c:pt>
                <c:pt idx="76">
                  <c:v>-30.808628221029831</c:v>
                </c:pt>
                <c:pt idx="77">
                  <c:v>-30.808628221029831</c:v>
                </c:pt>
                <c:pt idx="78">
                  <c:v>-30.808628221029831</c:v>
                </c:pt>
                <c:pt idx="79">
                  <c:v>-30.808628221029831</c:v>
                </c:pt>
                <c:pt idx="80">
                  <c:v>-30.808628221029831</c:v>
                </c:pt>
                <c:pt idx="81">
                  <c:v>-30.808628221029831</c:v>
                </c:pt>
                <c:pt idx="82">
                  <c:v>-30.808628221029831</c:v>
                </c:pt>
                <c:pt idx="83">
                  <c:v>-30.808628221029831</c:v>
                </c:pt>
                <c:pt idx="84">
                  <c:v>-30.808628221029831</c:v>
                </c:pt>
                <c:pt idx="85">
                  <c:v>-30.808628221029831</c:v>
                </c:pt>
                <c:pt idx="86">
                  <c:v>-30.808628221029831</c:v>
                </c:pt>
                <c:pt idx="87">
                  <c:v>-30.808628221029831</c:v>
                </c:pt>
                <c:pt idx="88">
                  <c:v>-30.808628221029831</c:v>
                </c:pt>
                <c:pt idx="89">
                  <c:v>-30.808628221029831</c:v>
                </c:pt>
                <c:pt idx="90">
                  <c:v>-30.808628221029831</c:v>
                </c:pt>
                <c:pt idx="91">
                  <c:v>-30.808628221029831</c:v>
                </c:pt>
                <c:pt idx="92">
                  <c:v>-30.808628221029831</c:v>
                </c:pt>
                <c:pt idx="93">
                  <c:v>-30.808628221029831</c:v>
                </c:pt>
                <c:pt idx="94">
                  <c:v>-30.808628221029831</c:v>
                </c:pt>
                <c:pt idx="95">
                  <c:v>-30.808628221029831</c:v>
                </c:pt>
                <c:pt idx="96">
                  <c:v>-30.808628221029831</c:v>
                </c:pt>
                <c:pt idx="97">
                  <c:v>-30.808628221029831</c:v>
                </c:pt>
                <c:pt idx="98">
                  <c:v>-30.808628221029831</c:v>
                </c:pt>
                <c:pt idx="99">
                  <c:v>-30.808628221029831</c:v>
                </c:pt>
                <c:pt idx="100">
                  <c:v>-30.808628221029831</c:v>
                </c:pt>
                <c:pt idx="101">
                  <c:v>-30.808628221029831</c:v>
                </c:pt>
                <c:pt idx="102">
                  <c:v>-30.808628221029831</c:v>
                </c:pt>
                <c:pt idx="103">
                  <c:v>-30.808628221029831</c:v>
                </c:pt>
                <c:pt idx="104">
                  <c:v>-30.808628221029831</c:v>
                </c:pt>
                <c:pt idx="105">
                  <c:v>-30.808628221029831</c:v>
                </c:pt>
                <c:pt idx="106">
                  <c:v>-30.808628221029831</c:v>
                </c:pt>
                <c:pt idx="107">
                  <c:v>-30.808628221029831</c:v>
                </c:pt>
                <c:pt idx="108">
                  <c:v>-30.808628221029831</c:v>
                </c:pt>
                <c:pt idx="109">
                  <c:v>-30.808628221029831</c:v>
                </c:pt>
                <c:pt idx="110">
                  <c:v>-30.808628221029831</c:v>
                </c:pt>
                <c:pt idx="111">
                  <c:v>-30.808628221029831</c:v>
                </c:pt>
                <c:pt idx="112">
                  <c:v>-30.808628221029831</c:v>
                </c:pt>
                <c:pt idx="113">
                  <c:v>-30.808628221029831</c:v>
                </c:pt>
                <c:pt idx="114">
                  <c:v>-30.808628221029831</c:v>
                </c:pt>
                <c:pt idx="115">
                  <c:v>-30.808628221029831</c:v>
                </c:pt>
                <c:pt idx="116">
                  <c:v>-30.808628221029831</c:v>
                </c:pt>
                <c:pt idx="117">
                  <c:v>-30.808628221029831</c:v>
                </c:pt>
                <c:pt idx="118">
                  <c:v>-30.808628221029831</c:v>
                </c:pt>
                <c:pt idx="119">
                  <c:v>-30.808628221029831</c:v>
                </c:pt>
                <c:pt idx="120">
                  <c:v>-30.808628221029831</c:v>
                </c:pt>
                <c:pt idx="121">
                  <c:v>-30.808628221029831</c:v>
                </c:pt>
                <c:pt idx="122">
                  <c:v>-30.808628221029831</c:v>
                </c:pt>
                <c:pt idx="123">
                  <c:v>-30.808628221029831</c:v>
                </c:pt>
                <c:pt idx="124">
                  <c:v>-30.808628221029831</c:v>
                </c:pt>
                <c:pt idx="125">
                  <c:v>-30.808628221029831</c:v>
                </c:pt>
                <c:pt idx="126">
                  <c:v>-30.808628221029831</c:v>
                </c:pt>
                <c:pt idx="127">
                  <c:v>-30.808628221029831</c:v>
                </c:pt>
                <c:pt idx="128">
                  <c:v>-30.808628221029831</c:v>
                </c:pt>
                <c:pt idx="129">
                  <c:v>-30.808628221029831</c:v>
                </c:pt>
                <c:pt idx="130">
                  <c:v>-30.808628221029831</c:v>
                </c:pt>
                <c:pt idx="131">
                  <c:v>-30.808628221029831</c:v>
                </c:pt>
                <c:pt idx="132">
                  <c:v>-30.808628221029831</c:v>
                </c:pt>
                <c:pt idx="133">
                  <c:v>-30.808628221029831</c:v>
                </c:pt>
                <c:pt idx="134">
                  <c:v>-30.808628221029831</c:v>
                </c:pt>
                <c:pt idx="135">
                  <c:v>-30.808628221029831</c:v>
                </c:pt>
                <c:pt idx="136">
                  <c:v>-30.808628221029831</c:v>
                </c:pt>
                <c:pt idx="137">
                  <c:v>-30.808628221029831</c:v>
                </c:pt>
                <c:pt idx="138">
                  <c:v>-30.808628221029831</c:v>
                </c:pt>
                <c:pt idx="139">
                  <c:v>-30.808628221029831</c:v>
                </c:pt>
                <c:pt idx="140">
                  <c:v>-30.808628221029831</c:v>
                </c:pt>
                <c:pt idx="141">
                  <c:v>-30.808628221029831</c:v>
                </c:pt>
                <c:pt idx="142">
                  <c:v>-30.808628221029831</c:v>
                </c:pt>
                <c:pt idx="143">
                  <c:v>-30.808628221029831</c:v>
                </c:pt>
                <c:pt idx="144">
                  <c:v>-30.808628221029831</c:v>
                </c:pt>
                <c:pt idx="145">
                  <c:v>-30.808628221029831</c:v>
                </c:pt>
                <c:pt idx="146">
                  <c:v>-30.808628221029831</c:v>
                </c:pt>
                <c:pt idx="147">
                  <c:v>-30.808628221029831</c:v>
                </c:pt>
                <c:pt idx="148">
                  <c:v>-30.808628221029831</c:v>
                </c:pt>
                <c:pt idx="149">
                  <c:v>-30.808628221029831</c:v>
                </c:pt>
                <c:pt idx="150">
                  <c:v>-30.808628221029831</c:v>
                </c:pt>
                <c:pt idx="151">
                  <c:v>-30.808628221029831</c:v>
                </c:pt>
                <c:pt idx="152">
                  <c:v>-30.808628221029831</c:v>
                </c:pt>
                <c:pt idx="153">
                  <c:v>-30.808628221029831</c:v>
                </c:pt>
                <c:pt idx="154">
                  <c:v>-30.808628221029831</c:v>
                </c:pt>
                <c:pt idx="155">
                  <c:v>-30.808628221029831</c:v>
                </c:pt>
                <c:pt idx="156">
                  <c:v>-30.808628221029831</c:v>
                </c:pt>
                <c:pt idx="157">
                  <c:v>-30.808628221029831</c:v>
                </c:pt>
                <c:pt idx="158">
                  <c:v>-30.808628221029831</c:v>
                </c:pt>
                <c:pt idx="159">
                  <c:v>-30.808628221029831</c:v>
                </c:pt>
                <c:pt idx="160">
                  <c:v>-30.808628221029831</c:v>
                </c:pt>
                <c:pt idx="161">
                  <c:v>-30.808628221029831</c:v>
                </c:pt>
                <c:pt idx="162">
                  <c:v>-30.808628221029831</c:v>
                </c:pt>
                <c:pt idx="163">
                  <c:v>-30.808628221029831</c:v>
                </c:pt>
                <c:pt idx="164">
                  <c:v>-30.808628221029831</c:v>
                </c:pt>
                <c:pt idx="165">
                  <c:v>-30.808628221029831</c:v>
                </c:pt>
                <c:pt idx="166">
                  <c:v>-30.808628221029831</c:v>
                </c:pt>
                <c:pt idx="167">
                  <c:v>-30.808628221029831</c:v>
                </c:pt>
                <c:pt idx="168">
                  <c:v>-30.808628221029831</c:v>
                </c:pt>
                <c:pt idx="169">
                  <c:v>-30.808628221029831</c:v>
                </c:pt>
                <c:pt idx="170">
                  <c:v>-30.808628221029831</c:v>
                </c:pt>
                <c:pt idx="171">
                  <c:v>-30.808628221029831</c:v>
                </c:pt>
                <c:pt idx="172">
                  <c:v>-30.808628221029831</c:v>
                </c:pt>
                <c:pt idx="173">
                  <c:v>-30.808628221029831</c:v>
                </c:pt>
                <c:pt idx="174">
                  <c:v>-30.808628221029831</c:v>
                </c:pt>
                <c:pt idx="175">
                  <c:v>-30.808628221029831</c:v>
                </c:pt>
                <c:pt idx="176">
                  <c:v>-30.808628221029831</c:v>
                </c:pt>
                <c:pt idx="177">
                  <c:v>-30.808628221029831</c:v>
                </c:pt>
                <c:pt idx="178">
                  <c:v>-30.808628221029831</c:v>
                </c:pt>
                <c:pt idx="179">
                  <c:v>-30.808628221029831</c:v>
                </c:pt>
                <c:pt idx="180">
                  <c:v>-30.808628221029831</c:v>
                </c:pt>
                <c:pt idx="181">
                  <c:v>-30.808628221029831</c:v>
                </c:pt>
                <c:pt idx="182">
                  <c:v>-30.808628221029831</c:v>
                </c:pt>
                <c:pt idx="183">
                  <c:v>-30.808628221029831</c:v>
                </c:pt>
                <c:pt idx="184">
                  <c:v>-30.808628221029831</c:v>
                </c:pt>
                <c:pt idx="185">
                  <c:v>-30.808628221029831</c:v>
                </c:pt>
                <c:pt idx="186">
                  <c:v>-30.808628221029831</c:v>
                </c:pt>
                <c:pt idx="187">
                  <c:v>-30.808628221029831</c:v>
                </c:pt>
                <c:pt idx="188">
                  <c:v>-30.808628221029831</c:v>
                </c:pt>
                <c:pt idx="189">
                  <c:v>-30.808628221029831</c:v>
                </c:pt>
                <c:pt idx="190">
                  <c:v>-30.808628221029831</c:v>
                </c:pt>
                <c:pt idx="191">
                  <c:v>-30.808628221029831</c:v>
                </c:pt>
                <c:pt idx="192">
                  <c:v>-30.808628221029831</c:v>
                </c:pt>
                <c:pt idx="193">
                  <c:v>-30.808628221029831</c:v>
                </c:pt>
                <c:pt idx="194">
                  <c:v>-30.808628221029831</c:v>
                </c:pt>
                <c:pt idx="195">
                  <c:v>-30.808628221029831</c:v>
                </c:pt>
                <c:pt idx="196">
                  <c:v>-30.808628221029831</c:v>
                </c:pt>
                <c:pt idx="197">
                  <c:v>-30.808628221029831</c:v>
                </c:pt>
                <c:pt idx="198">
                  <c:v>-30.808628221029831</c:v>
                </c:pt>
                <c:pt idx="199">
                  <c:v>-30.808628221029831</c:v>
                </c:pt>
                <c:pt idx="200">
                  <c:v>-30.808628221029831</c:v>
                </c:pt>
                <c:pt idx="201">
                  <c:v>-30.808628221029831</c:v>
                </c:pt>
                <c:pt idx="202">
                  <c:v>-30.808628221029831</c:v>
                </c:pt>
                <c:pt idx="203">
                  <c:v>-30.808628221029831</c:v>
                </c:pt>
                <c:pt idx="204">
                  <c:v>-30.808628221029831</c:v>
                </c:pt>
                <c:pt idx="205">
                  <c:v>-30.808628221029831</c:v>
                </c:pt>
                <c:pt idx="206">
                  <c:v>-30.808628221029831</c:v>
                </c:pt>
                <c:pt idx="207">
                  <c:v>-30.808628221029831</c:v>
                </c:pt>
                <c:pt idx="208">
                  <c:v>-30.808628221029831</c:v>
                </c:pt>
                <c:pt idx="209">
                  <c:v>-30.808628221029831</c:v>
                </c:pt>
                <c:pt idx="210">
                  <c:v>-30.808628221029831</c:v>
                </c:pt>
                <c:pt idx="211">
                  <c:v>-30.808628221029831</c:v>
                </c:pt>
                <c:pt idx="212">
                  <c:v>-30.808628221029831</c:v>
                </c:pt>
                <c:pt idx="213">
                  <c:v>-30.808628221029831</c:v>
                </c:pt>
                <c:pt idx="214">
                  <c:v>-30.808628221029831</c:v>
                </c:pt>
                <c:pt idx="215">
                  <c:v>-30.808628221029831</c:v>
                </c:pt>
                <c:pt idx="216">
                  <c:v>-30.808628221029831</c:v>
                </c:pt>
                <c:pt idx="217">
                  <c:v>-30.808628221029831</c:v>
                </c:pt>
                <c:pt idx="218">
                  <c:v>-30.808628221029831</c:v>
                </c:pt>
                <c:pt idx="219">
                  <c:v>-30.808628221029831</c:v>
                </c:pt>
                <c:pt idx="220">
                  <c:v>-30.808628221029831</c:v>
                </c:pt>
                <c:pt idx="221">
                  <c:v>-30.808628221029831</c:v>
                </c:pt>
                <c:pt idx="222">
                  <c:v>-30.808628221029831</c:v>
                </c:pt>
                <c:pt idx="223">
                  <c:v>-30.808628221029831</c:v>
                </c:pt>
                <c:pt idx="224">
                  <c:v>-30.808628221029831</c:v>
                </c:pt>
                <c:pt idx="225">
                  <c:v>-30.808628221029831</c:v>
                </c:pt>
                <c:pt idx="226">
                  <c:v>-30.808628221029831</c:v>
                </c:pt>
                <c:pt idx="227">
                  <c:v>-30.808628221029831</c:v>
                </c:pt>
                <c:pt idx="228">
                  <c:v>-30.808628221029831</c:v>
                </c:pt>
                <c:pt idx="229">
                  <c:v>-30.808628221029831</c:v>
                </c:pt>
                <c:pt idx="230">
                  <c:v>-30.808628221029831</c:v>
                </c:pt>
                <c:pt idx="231">
                  <c:v>-30.808628221029831</c:v>
                </c:pt>
                <c:pt idx="232">
                  <c:v>-30.808628221029831</c:v>
                </c:pt>
                <c:pt idx="233">
                  <c:v>-30.808628221029831</c:v>
                </c:pt>
                <c:pt idx="234">
                  <c:v>-30.808628221029831</c:v>
                </c:pt>
                <c:pt idx="235">
                  <c:v>-30.808628221029831</c:v>
                </c:pt>
                <c:pt idx="236">
                  <c:v>-30.808628221029831</c:v>
                </c:pt>
                <c:pt idx="237">
                  <c:v>-30.808628221029831</c:v>
                </c:pt>
                <c:pt idx="238">
                  <c:v>-30.808628221029831</c:v>
                </c:pt>
                <c:pt idx="239">
                  <c:v>-30.808628221029831</c:v>
                </c:pt>
                <c:pt idx="240">
                  <c:v>-30.808628221029831</c:v>
                </c:pt>
                <c:pt idx="241">
                  <c:v>-30.808628221029831</c:v>
                </c:pt>
                <c:pt idx="242">
                  <c:v>-30.808628221029831</c:v>
                </c:pt>
                <c:pt idx="243">
                  <c:v>-30.808628221029831</c:v>
                </c:pt>
                <c:pt idx="244">
                  <c:v>-30.808628221029831</c:v>
                </c:pt>
                <c:pt idx="245">
                  <c:v>-30.808628221029831</c:v>
                </c:pt>
                <c:pt idx="246">
                  <c:v>-30.808628221029831</c:v>
                </c:pt>
                <c:pt idx="247">
                  <c:v>-30.808628221029831</c:v>
                </c:pt>
                <c:pt idx="248">
                  <c:v>-30.808628221029831</c:v>
                </c:pt>
                <c:pt idx="249">
                  <c:v>-30.808628221029831</c:v>
                </c:pt>
                <c:pt idx="250">
                  <c:v>-30.808628221029831</c:v>
                </c:pt>
                <c:pt idx="251">
                  <c:v>-30.808628221029831</c:v>
                </c:pt>
                <c:pt idx="252">
                  <c:v>-30.808628221029831</c:v>
                </c:pt>
                <c:pt idx="253">
                  <c:v>-30.808628221029831</c:v>
                </c:pt>
                <c:pt idx="254">
                  <c:v>-30.808628221029831</c:v>
                </c:pt>
                <c:pt idx="255">
                  <c:v>-30.808628221029831</c:v>
                </c:pt>
                <c:pt idx="256">
                  <c:v>-30.808628221029831</c:v>
                </c:pt>
                <c:pt idx="257">
                  <c:v>-30.808628221029831</c:v>
                </c:pt>
                <c:pt idx="258">
                  <c:v>-30.808628221029831</c:v>
                </c:pt>
                <c:pt idx="259">
                  <c:v>-30.808628221029831</c:v>
                </c:pt>
                <c:pt idx="260">
                  <c:v>-30.808628221029831</c:v>
                </c:pt>
                <c:pt idx="261">
                  <c:v>-30.808628221029831</c:v>
                </c:pt>
                <c:pt idx="262">
                  <c:v>-30.808628221029831</c:v>
                </c:pt>
                <c:pt idx="263">
                  <c:v>-30.808628221029831</c:v>
                </c:pt>
                <c:pt idx="264">
                  <c:v>-30.808628221029831</c:v>
                </c:pt>
                <c:pt idx="265">
                  <c:v>-30.808628221029831</c:v>
                </c:pt>
                <c:pt idx="266">
                  <c:v>-30.808628221029831</c:v>
                </c:pt>
                <c:pt idx="267">
                  <c:v>-30.808628221029831</c:v>
                </c:pt>
                <c:pt idx="268">
                  <c:v>-30.808628221029831</c:v>
                </c:pt>
                <c:pt idx="269">
                  <c:v>-30.808628221029831</c:v>
                </c:pt>
                <c:pt idx="270">
                  <c:v>-30.808628221029831</c:v>
                </c:pt>
                <c:pt idx="271">
                  <c:v>-30.808628221029831</c:v>
                </c:pt>
                <c:pt idx="272">
                  <c:v>-30.808628221029831</c:v>
                </c:pt>
                <c:pt idx="273">
                  <c:v>-30.808628221029831</c:v>
                </c:pt>
                <c:pt idx="274">
                  <c:v>-30.808628221029831</c:v>
                </c:pt>
                <c:pt idx="275">
                  <c:v>-30.808628221029831</c:v>
                </c:pt>
                <c:pt idx="276">
                  <c:v>-30.808628221029831</c:v>
                </c:pt>
                <c:pt idx="277">
                  <c:v>-30.808628221029831</c:v>
                </c:pt>
                <c:pt idx="278">
                  <c:v>-30.808628221029831</c:v>
                </c:pt>
                <c:pt idx="279">
                  <c:v>-30.808628221029831</c:v>
                </c:pt>
                <c:pt idx="280">
                  <c:v>-30.808628221029831</c:v>
                </c:pt>
                <c:pt idx="281">
                  <c:v>-30.808628221029831</c:v>
                </c:pt>
                <c:pt idx="282">
                  <c:v>-30.808628221029831</c:v>
                </c:pt>
                <c:pt idx="283">
                  <c:v>-30.808628221029831</c:v>
                </c:pt>
                <c:pt idx="284">
                  <c:v>-30.808628221029831</c:v>
                </c:pt>
                <c:pt idx="285">
                  <c:v>-30.808628221029831</c:v>
                </c:pt>
                <c:pt idx="286">
                  <c:v>-30.808628221029831</c:v>
                </c:pt>
                <c:pt idx="287">
                  <c:v>-30.808628221029831</c:v>
                </c:pt>
                <c:pt idx="288">
                  <c:v>-30.808628221029831</c:v>
                </c:pt>
                <c:pt idx="289">
                  <c:v>-30.808628221029831</c:v>
                </c:pt>
                <c:pt idx="290">
                  <c:v>-30.808628221029831</c:v>
                </c:pt>
                <c:pt idx="291">
                  <c:v>-30.808628221029831</c:v>
                </c:pt>
                <c:pt idx="292">
                  <c:v>-30.808628221029831</c:v>
                </c:pt>
                <c:pt idx="293">
                  <c:v>-30.808628221029831</c:v>
                </c:pt>
                <c:pt idx="294">
                  <c:v>-30.808628221029831</c:v>
                </c:pt>
                <c:pt idx="295">
                  <c:v>-30.808628221029831</c:v>
                </c:pt>
                <c:pt idx="296">
                  <c:v>-30.808628221029831</c:v>
                </c:pt>
                <c:pt idx="297">
                  <c:v>-30.808628221029831</c:v>
                </c:pt>
                <c:pt idx="298">
                  <c:v>-30.808628221029831</c:v>
                </c:pt>
                <c:pt idx="299">
                  <c:v>-30.808628221029831</c:v>
                </c:pt>
                <c:pt idx="300">
                  <c:v>-30.808628221029831</c:v>
                </c:pt>
                <c:pt idx="301">
                  <c:v>-30.808628221029831</c:v>
                </c:pt>
                <c:pt idx="302">
                  <c:v>-30.808628221029831</c:v>
                </c:pt>
                <c:pt idx="303">
                  <c:v>-30.808628221029831</c:v>
                </c:pt>
                <c:pt idx="304">
                  <c:v>-30.808628221029831</c:v>
                </c:pt>
                <c:pt idx="305">
                  <c:v>-30.808628221029831</c:v>
                </c:pt>
                <c:pt idx="306">
                  <c:v>-30.808628221029831</c:v>
                </c:pt>
                <c:pt idx="307">
                  <c:v>-30.808628221029831</c:v>
                </c:pt>
                <c:pt idx="308">
                  <c:v>-30.808628221029831</c:v>
                </c:pt>
                <c:pt idx="309">
                  <c:v>-30.808628221029831</c:v>
                </c:pt>
                <c:pt idx="310">
                  <c:v>-30.808628221029831</c:v>
                </c:pt>
                <c:pt idx="311">
                  <c:v>-30.808628221029831</c:v>
                </c:pt>
                <c:pt idx="312">
                  <c:v>-30.808628221029831</c:v>
                </c:pt>
                <c:pt idx="313">
                  <c:v>-30.808628221029831</c:v>
                </c:pt>
                <c:pt idx="314">
                  <c:v>-30.808628221029831</c:v>
                </c:pt>
                <c:pt idx="315">
                  <c:v>-30.808628221029831</c:v>
                </c:pt>
                <c:pt idx="316">
                  <c:v>-30.808628221029831</c:v>
                </c:pt>
                <c:pt idx="317">
                  <c:v>-30.808628221029831</c:v>
                </c:pt>
                <c:pt idx="318">
                  <c:v>-30.808628221029831</c:v>
                </c:pt>
                <c:pt idx="319">
                  <c:v>-30.808628221029831</c:v>
                </c:pt>
                <c:pt idx="320">
                  <c:v>-30.808628221029831</c:v>
                </c:pt>
                <c:pt idx="321">
                  <c:v>-30.808628221029831</c:v>
                </c:pt>
                <c:pt idx="322">
                  <c:v>-30.808628221029831</c:v>
                </c:pt>
                <c:pt idx="323">
                  <c:v>-30.808628221029831</c:v>
                </c:pt>
                <c:pt idx="324">
                  <c:v>-30.808628221029831</c:v>
                </c:pt>
                <c:pt idx="325">
                  <c:v>-30.808628221029831</c:v>
                </c:pt>
                <c:pt idx="326">
                  <c:v>-30.808628221029831</c:v>
                </c:pt>
                <c:pt idx="327">
                  <c:v>-30.808628221029831</c:v>
                </c:pt>
                <c:pt idx="328">
                  <c:v>-30.808628221029831</c:v>
                </c:pt>
                <c:pt idx="329">
                  <c:v>-30.808628221029831</c:v>
                </c:pt>
                <c:pt idx="330">
                  <c:v>-30.808628221029831</c:v>
                </c:pt>
                <c:pt idx="331">
                  <c:v>-30.808628221029831</c:v>
                </c:pt>
                <c:pt idx="332">
                  <c:v>-30.808628221029831</c:v>
                </c:pt>
                <c:pt idx="333">
                  <c:v>-30.808628221029831</c:v>
                </c:pt>
                <c:pt idx="334">
                  <c:v>-30.808628221029831</c:v>
                </c:pt>
                <c:pt idx="335">
                  <c:v>-30.808628221029831</c:v>
                </c:pt>
                <c:pt idx="336">
                  <c:v>-30.808628221029831</c:v>
                </c:pt>
                <c:pt idx="337">
                  <c:v>-30.808628221029831</c:v>
                </c:pt>
                <c:pt idx="338">
                  <c:v>-30.808628221029831</c:v>
                </c:pt>
                <c:pt idx="339">
                  <c:v>-30.808628221029831</c:v>
                </c:pt>
                <c:pt idx="340">
                  <c:v>-30.808628221029831</c:v>
                </c:pt>
                <c:pt idx="341">
                  <c:v>-30.808628221029831</c:v>
                </c:pt>
                <c:pt idx="342">
                  <c:v>-30.808628221029831</c:v>
                </c:pt>
                <c:pt idx="343">
                  <c:v>-30.808628221029831</c:v>
                </c:pt>
                <c:pt idx="344">
                  <c:v>-30.808628221029831</c:v>
                </c:pt>
                <c:pt idx="345">
                  <c:v>-30.808628221029831</c:v>
                </c:pt>
                <c:pt idx="346">
                  <c:v>-30.808628221029831</c:v>
                </c:pt>
                <c:pt idx="347">
                  <c:v>-30.808628221029831</c:v>
                </c:pt>
                <c:pt idx="348">
                  <c:v>-30.808628221029831</c:v>
                </c:pt>
                <c:pt idx="349">
                  <c:v>-30.808628221029831</c:v>
                </c:pt>
                <c:pt idx="350">
                  <c:v>-30.808628221029831</c:v>
                </c:pt>
                <c:pt idx="351">
                  <c:v>-30.808628221029831</c:v>
                </c:pt>
                <c:pt idx="352">
                  <c:v>-30.808628221029831</c:v>
                </c:pt>
                <c:pt idx="353">
                  <c:v>-30.808628221029831</c:v>
                </c:pt>
                <c:pt idx="354">
                  <c:v>-30.808628221029831</c:v>
                </c:pt>
                <c:pt idx="355">
                  <c:v>-30.808628221029831</c:v>
                </c:pt>
                <c:pt idx="356">
                  <c:v>-30.808628221029831</c:v>
                </c:pt>
                <c:pt idx="357">
                  <c:v>-30.808628221029831</c:v>
                </c:pt>
                <c:pt idx="358">
                  <c:v>-30.808628221029831</c:v>
                </c:pt>
                <c:pt idx="359">
                  <c:v>-30.808628221029831</c:v>
                </c:pt>
                <c:pt idx="360">
                  <c:v>-30.808628221029831</c:v>
                </c:pt>
                <c:pt idx="361">
                  <c:v>-30.808628221029831</c:v>
                </c:pt>
                <c:pt idx="362">
                  <c:v>-30.808628221029831</c:v>
                </c:pt>
                <c:pt idx="363">
                  <c:v>-30.808628221029831</c:v>
                </c:pt>
                <c:pt idx="364">
                  <c:v>-30.808628221029831</c:v>
                </c:pt>
                <c:pt idx="365">
                  <c:v>-30.808628221029831</c:v>
                </c:pt>
                <c:pt idx="366">
                  <c:v>-30.808628221029831</c:v>
                </c:pt>
                <c:pt idx="367">
                  <c:v>-30.808628221029831</c:v>
                </c:pt>
                <c:pt idx="368">
                  <c:v>-30.808628221029831</c:v>
                </c:pt>
              </c:numCache>
            </c:numRef>
          </c:xVal>
          <c:yVal>
            <c:numRef>
              <c:f>'CO2-Caffeine Vert'!$A$2:$A$419</c:f>
              <c:numCache>
                <c:formatCode>General</c:formatCode>
                <c:ptCount val="4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</c:numCache>
            </c:numRef>
          </c:yVal>
        </c:ser>
        <c:axId val="105181184"/>
        <c:axId val="105182720"/>
      </c:scatterChart>
      <c:valAx>
        <c:axId val="105181184"/>
        <c:scaling>
          <c:orientation val="minMax"/>
        </c:scaling>
        <c:axPos val="t"/>
        <c:numFmt formatCode="0.00" sourceLinked="0"/>
        <c:tickLblPos val="nextTo"/>
        <c:crossAx val="105182720"/>
        <c:crosses val="autoZero"/>
        <c:crossBetween val="midCat"/>
      </c:valAx>
      <c:valAx>
        <c:axId val="105182720"/>
        <c:scaling>
          <c:orientation val="maxMin"/>
          <c:max val="370"/>
          <c:min val="0"/>
        </c:scaling>
        <c:axPos val="l"/>
        <c:majorGridlines/>
        <c:numFmt formatCode="General" sourceLinked="1"/>
        <c:tickLblPos val="nextTo"/>
        <c:crossAx val="105181184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</a:t>
            </a:r>
            <a:r>
              <a:rPr lang="en-US"/>
              <a:t>JGC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3026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0558167294E-2"/>
          <c:y val="8.5017356701380095E-2"/>
          <c:w val="0.86529161597780491"/>
          <c:h val="0.86990993798186989"/>
        </c:manualLayout>
      </c:layout>
      <c:scatterChart>
        <c:scatterStyle val="lineMarker"/>
        <c:ser>
          <c:idx val="0"/>
          <c:order val="0"/>
          <c:tx>
            <c:strRef>
              <c:f>'[1]CO2-JGC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'[1]CO2-JGC Vert'!$H$2:$H$615</c:f>
              <c:numCache>
                <c:formatCode>General</c:formatCode>
                <c:ptCount val="614"/>
                <c:pt idx="0">
                  <c:v>-23.219332659999999</c:v>
                </c:pt>
                <c:pt idx="1">
                  <c:v>-23.170450371999998</c:v>
                </c:pt>
                <c:pt idx="2">
                  <c:v>-23.231977768</c:v>
                </c:pt>
                <c:pt idx="3">
                  <c:v>-23.456031695999997</c:v>
                </c:pt>
                <c:pt idx="4">
                  <c:v>-23.225276164</c:v>
                </c:pt>
                <c:pt idx="5">
                  <c:v>-23.716914769999999</c:v>
                </c:pt>
                <c:pt idx="6">
                  <c:v>-23.788220599999999</c:v>
                </c:pt>
                <c:pt idx="7">
                  <c:v>-23.705743219999999</c:v>
                </c:pt>
                <c:pt idx="8">
                  <c:v>-23.520558349999998</c:v>
                </c:pt>
                <c:pt idx="9">
                  <c:v>-23.78227592</c:v>
                </c:pt>
                <c:pt idx="10">
                  <c:v>-23.58714281</c:v>
                </c:pt>
                <c:pt idx="11">
                  <c:v>-23.881897384000002</c:v>
                </c:pt>
                <c:pt idx="12">
                  <c:v>-23.959422670000002</c:v>
                </c:pt>
                <c:pt idx="13">
                  <c:v>-23.931735792000001</c:v>
                </c:pt>
                <c:pt idx="14">
                  <c:v>-23.877700252</c:v>
                </c:pt>
                <c:pt idx="15">
                  <c:v>-23.549756228</c:v>
                </c:pt>
                <c:pt idx="16">
                  <c:v>-23.97863418</c:v>
                </c:pt>
                <c:pt idx="17">
                  <c:v>-23.441846250000005</c:v>
                </c:pt>
                <c:pt idx="18">
                  <c:v>-23.429680650000002</c:v>
                </c:pt>
                <c:pt idx="19">
                  <c:v>-23.62391925</c:v>
                </c:pt>
                <c:pt idx="20">
                  <c:v>-23.283261899999999</c:v>
                </c:pt>
                <c:pt idx="21">
                  <c:v>-23.284515450000001</c:v>
                </c:pt>
                <c:pt idx="22">
                  <c:v>-23.925002952</c:v>
                </c:pt>
                <c:pt idx="23">
                  <c:v>-23.651288632</c:v>
                </c:pt>
                <c:pt idx="24">
                  <c:v>-23.778743236</c:v>
                </c:pt>
                <c:pt idx="25">
                  <c:v>-23.769646620000003</c:v>
                </c:pt>
                <c:pt idx="26">
                  <c:v>-23.774072552</c:v>
                </c:pt>
                <c:pt idx="27">
                  <c:v>-23.749374752000001</c:v>
                </c:pt>
                <c:pt idx="28">
                  <c:v>-23.543485216000001</c:v>
                </c:pt>
                <c:pt idx="29">
                  <c:v>-23.707852576000001</c:v>
                </c:pt>
                <c:pt idx="30">
                  <c:v>-23.317705760000003</c:v>
                </c:pt>
                <c:pt idx="31">
                  <c:v>-23.874308640000002</c:v>
                </c:pt>
                <c:pt idx="32">
                  <c:v>-23.634616360999999</c:v>
                </c:pt>
                <c:pt idx="33">
                  <c:v>-23.540993229999998</c:v>
                </c:pt>
                <c:pt idx="34">
                  <c:v>-23.886589596</c:v>
                </c:pt>
                <c:pt idx="35">
                  <c:v>-23.586568343000003</c:v>
                </c:pt>
                <c:pt idx="36">
                  <c:v>-23.565038285</c:v>
                </c:pt>
                <c:pt idx="37">
                  <c:v>-23.467190231999997</c:v>
                </c:pt>
                <c:pt idx="38">
                  <c:v>-23.854042139999997</c:v>
                </c:pt>
                <c:pt idx="39">
                  <c:v>-23.509517539999997</c:v>
                </c:pt>
                <c:pt idx="40">
                  <c:v>-23.627173451999997</c:v>
                </c:pt>
                <c:pt idx="41">
                  <c:v>-23.756174827999999</c:v>
                </c:pt>
                <c:pt idx="42">
                  <c:v>-23.638367901000002</c:v>
                </c:pt>
                <c:pt idx="43">
                  <c:v>-23.710270478999998</c:v>
                </c:pt>
                <c:pt idx="44">
                  <c:v>-23.608646253</c:v>
                </c:pt>
                <c:pt idx="45">
                  <c:v>-23.859658707000001</c:v>
                </c:pt>
                <c:pt idx="46">
                  <c:v>-23.736348762000002</c:v>
                </c:pt>
                <c:pt idx="47">
                  <c:v>-23.707180618000002</c:v>
                </c:pt>
                <c:pt idx="48">
                  <c:v>-23.596293862</c:v>
                </c:pt>
                <c:pt idx="49">
                  <c:v>-23.329279702000001</c:v>
                </c:pt>
                <c:pt idx="50">
                  <c:v>-23.536195168000003</c:v>
                </c:pt>
                <c:pt idx="51">
                  <c:v>-23.532247378000005</c:v>
                </c:pt>
                <c:pt idx="52">
                  <c:v>-23.609615473999995</c:v>
                </c:pt>
                <c:pt idx="53">
                  <c:v>-23.828294249999995</c:v>
                </c:pt>
                <c:pt idx="54">
                  <c:v>-23.738590614999996</c:v>
                </c:pt>
                <c:pt idx="55">
                  <c:v>-23.714758140999997</c:v>
                </c:pt>
                <c:pt idx="56">
                  <c:v>-23.566514842999997</c:v>
                </c:pt>
                <c:pt idx="57">
                  <c:v>-23.948772350000002</c:v>
                </c:pt>
                <c:pt idx="58">
                  <c:v>-23.850179069999999</c:v>
                </c:pt>
                <c:pt idx="59">
                  <c:v>-23.626945559999999</c:v>
                </c:pt>
                <c:pt idx="60">
                  <c:v>-23.758285024999999</c:v>
                </c:pt>
                <c:pt idx="61">
                  <c:v>-23.744096025000001</c:v>
                </c:pt>
                <c:pt idx="62">
                  <c:v>-23.697252055000003</c:v>
                </c:pt>
                <c:pt idx="63">
                  <c:v>-23.727636785000001</c:v>
                </c:pt>
                <c:pt idx="64">
                  <c:v>-23.507514720000003</c:v>
                </c:pt>
                <c:pt idx="65">
                  <c:v>-23.694454795000002</c:v>
                </c:pt>
                <c:pt idx="66">
                  <c:v>-23.615331124999997</c:v>
                </c:pt>
                <c:pt idx="67">
                  <c:v>-23.493737660000001</c:v>
                </c:pt>
                <c:pt idx="68">
                  <c:v>-23.377792889999998</c:v>
                </c:pt>
                <c:pt idx="69">
                  <c:v>-23.475326349999996</c:v>
                </c:pt>
                <c:pt idx="70">
                  <c:v>-23.579478585</c:v>
                </c:pt>
                <c:pt idx="71">
                  <c:v>-23.579559424999999</c:v>
                </c:pt>
                <c:pt idx="72">
                  <c:v>-23.739481155</c:v>
                </c:pt>
                <c:pt idx="73">
                  <c:v>-23.699081364999998</c:v>
                </c:pt>
                <c:pt idx="74">
                  <c:v>-23.562845754999998</c:v>
                </c:pt>
                <c:pt idx="75">
                  <c:v>-23.578292586</c:v>
                </c:pt>
                <c:pt idx="76">
                  <c:v>-23.530630281000001</c:v>
                </c:pt>
                <c:pt idx="77">
                  <c:v>-23.659538170000005</c:v>
                </c:pt>
                <c:pt idx="78">
                  <c:v>-23.659722076000001</c:v>
                </c:pt>
                <c:pt idx="79">
                  <c:v>-23.505394291000002</c:v>
                </c:pt>
                <c:pt idx="80">
                  <c:v>-23.917670675000004</c:v>
                </c:pt>
                <c:pt idx="81">
                  <c:v>-23.676702730000002</c:v>
                </c:pt>
                <c:pt idx="82">
                  <c:v>-23.754127156000003</c:v>
                </c:pt>
                <c:pt idx="83">
                  <c:v>-23.732661239000002</c:v>
                </c:pt>
                <c:pt idx="84">
                  <c:v>-23.725198685999999</c:v>
                </c:pt>
                <c:pt idx="85">
                  <c:v>-23.648618207999995</c:v>
                </c:pt>
                <c:pt idx="86">
                  <c:v>-23.501150211999995</c:v>
                </c:pt>
                <c:pt idx="87">
                  <c:v>-23.845869105999999</c:v>
                </c:pt>
                <c:pt idx="88">
                  <c:v>-23.856370583999997</c:v>
                </c:pt>
                <c:pt idx="89">
                  <c:v>-23.594596083999999</c:v>
                </c:pt>
                <c:pt idx="90">
                  <c:v>-23.503864533999998</c:v>
                </c:pt>
                <c:pt idx="91">
                  <c:v>-23.523556075999995</c:v>
                </c:pt>
                <c:pt idx="92">
                  <c:v>-23.611695295999997</c:v>
                </c:pt>
                <c:pt idx="93">
                  <c:v>-23.547013428</c:v>
                </c:pt>
                <c:pt idx="94">
                  <c:v>-23.698536343000001</c:v>
                </c:pt>
                <c:pt idx="95">
                  <c:v>-23.572530928000003</c:v>
                </c:pt>
                <c:pt idx="96">
                  <c:v>-23.572439065000001</c:v>
                </c:pt>
                <c:pt idx="97">
                  <c:v>-23.634814041999999</c:v>
                </c:pt>
                <c:pt idx="98">
                  <c:v>-23.725850274999999</c:v>
                </c:pt>
                <c:pt idx="99">
                  <c:v>-23.710325427999997</c:v>
                </c:pt>
                <c:pt idx="100">
                  <c:v>-23.660862305999999</c:v>
                </c:pt>
                <c:pt idx="101">
                  <c:v>-23.727195636000001</c:v>
                </c:pt>
                <c:pt idx="102">
                  <c:v>-23.689273752000002</c:v>
                </c:pt>
                <c:pt idx="103">
                  <c:v>-23.574329075999998</c:v>
                </c:pt>
                <c:pt idx="104">
                  <c:v>-23.706308616000001</c:v>
                </c:pt>
                <c:pt idx="105">
                  <c:v>-23.623970052000001</c:v>
                </c:pt>
                <c:pt idx="106">
                  <c:v>-23.658903720000001</c:v>
                </c:pt>
                <c:pt idx="107">
                  <c:v>-23.765981460000003</c:v>
                </c:pt>
                <c:pt idx="108">
                  <c:v>-23.627039580000002</c:v>
                </c:pt>
                <c:pt idx="109">
                  <c:v>-23.583781596000001</c:v>
                </c:pt>
                <c:pt idx="110">
                  <c:v>-23.767872912000005</c:v>
                </c:pt>
                <c:pt idx="111">
                  <c:v>-23.588887990000003</c:v>
                </c:pt>
                <c:pt idx="112">
                  <c:v>-23.873148644000004</c:v>
                </c:pt>
                <c:pt idx="113">
                  <c:v>-23.840601335000002</c:v>
                </c:pt>
                <c:pt idx="114">
                  <c:v>-23.658461781000007</c:v>
                </c:pt>
                <c:pt idx="115">
                  <c:v>-23.449659520000004</c:v>
                </c:pt>
                <c:pt idx="116">
                  <c:v>-23.894250301000007</c:v>
                </c:pt>
                <c:pt idx="117">
                  <c:v>-23.577523226000004</c:v>
                </c:pt>
                <c:pt idx="118">
                  <c:v>-23.530365522000004</c:v>
                </c:pt>
                <c:pt idx="119">
                  <c:v>-23.760571479999999</c:v>
                </c:pt>
                <c:pt idx="120">
                  <c:v>-23.432046925999998</c:v>
                </c:pt>
                <c:pt idx="121">
                  <c:v>-23.566721523999998</c:v>
                </c:pt>
                <c:pt idx="122">
                  <c:v>-23.551775965999997</c:v>
                </c:pt>
                <c:pt idx="123">
                  <c:v>-23.525135225999996</c:v>
                </c:pt>
                <c:pt idx="124">
                  <c:v>-23.547178123999998</c:v>
                </c:pt>
                <c:pt idx="125">
                  <c:v>-23.505149527999997</c:v>
                </c:pt>
                <c:pt idx="126">
                  <c:v>-23.619910429999997</c:v>
                </c:pt>
                <c:pt idx="127">
                  <c:v>-23.742344687999999</c:v>
                </c:pt>
                <c:pt idx="128">
                  <c:v>-23.495553495999999</c:v>
                </c:pt>
                <c:pt idx="129">
                  <c:v>-23.537776359999999</c:v>
                </c:pt>
                <c:pt idx="130">
                  <c:v>-23.456131232000001</c:v>
                </c:pt>
                <c:pt idx="131">
                  <c:v>-23.797519279999999</c:v>
                </c:pt>
                <c:pt idx="132">
                  <c:v>-23.738105823999998</c:v>
                </c:pt>
                <c:pt idx="133">
                  <c:v>-23.544171911999999</c:v>
                </c:pt>
                <c:pt idx="134">
                  <c:v>-23.625806855999997</c:v>
                </c:pt>
                <c:pt idx="135">
                  <c:v>-23.575599736000001</c:v>
                </c:pt>
                <c:pt idx="136">
                  <c:v>-23.566566527999999</c:v>
                </c:pt>
                <c:pt idx="137">
                  <c:v>-23.598007852000002</c:v>
                </c:pt>
                <c:pt idx="138">
                  <c:v>-23.483791792000002</c:v>
                </c:pt>
                <c:pt idx="139">
                  <c:v>-23.476228698</c:v>
                </c:pt>
                <c:pt idx="140">
                  <c:v>-23.426006470000001</c:v>
                </c:pt>
                <c:pt idx="141">
                  <c:v>-23.753189815999999</c:v>
                </c:pt>
                <c:pt idx="142">
                  <c:v>-23.550853961999998</c:v>
                </c:pt>
                <c:pt idx="143">
                  <c:v>-23.703111256</c:v>
                </c:pt>
                <c:pt idx="144">
                  <c:v>-23.509436529999999</c:v>
                </c:pt>
                <c:pt idx="145">
                  <c:v>-23.699180909999999</c:v>
                </c:pt>
                <c:pt idx="146">
                  <c:v>-23.716852074000002</c:v>
                </c:pt>
                <c:pt idx="147">
                  <c:v>-23.62508927</c:v>
                </c:pt>
                <c:pt idx="148">
                  <c:v>-23.695267892000004</c:v>
                </c:pt>
                <c:pt idx="149">
                  <c:v>-23.691835164000004</c:v>
                </c:pt>
                <c:pt idx="150">
                  <c:v>-23.663540548000004</c:v>
                </c:pt>
                <c:pt idx="151">
                  <c:v>-23.574533364000004</c:v>
                </c:pt>
                <c:pt idx="152">
                  <c:v>-23.512063808000001</c:v>
                </c:pt>
                <c:pt idx="153">
                  <c:v>-23.676073052000003</c:v>
                </c:pt>
                <c:pt idx="154">
                  <c:v>-23.507585012</c:v>
                </c:pt>
                <c:pt idx="155">
                  <c:v>-23.627182068</c:v>
                </c:pt>
                <c:pt idx="156">
                  <c:v>-23.650418996000003</c:v>
                </c:pt>
                <c:pt idx="157">
                  <c:v>-23.624740097999997</c:v>
                </c:pt>
                <c:pt idx="158">
                  <c:v>-23.630932207999997</c:v>
                </c:pt>
                <c:pt idx="159">
                  <c:v>-23.690569332999996</c:v>
                </c:pt>
                <c:pt idx="160">
                  <c:v>-23.488747150999998</c:v>
                </c:pt>
                <c:pt idx="161">
                  <c:v>-23.641793777999997</c:v>
                </c:pt>
                <c:pt idx="162">
                  <c:v>-23.583547339999999</c:v>
                </c:pt>
                <c:pt idx="163">
                  <c:v>-23.62486191</c:v>
                </c:pt>
                <c:pt idx="164">
                  <c:v>-23.415213306999998</c:v>
                </c:pt>
                <c:pt idx="165">
                  <c:v>-23.706549877</c:v>
                </c:pt>
                <c:pt idx="166">
                  <c:v>-23.686093411000002</c:v>
                </c:pt>
                <c:pt idx="167">
                  <c:v>-23.675520520000003</c:v>
                </c:pt>
                <c:pt idx="168">
                  <c:v>-23.764442284000001</c:v>
                </c:pt>
                <c:pt idx="169">
                  <c:v>-23.762607487</c:v>
                </c:pt>
                <c:pt idx="170">
                  <c:v>-23.672367912999999</c:v>
                </c:pt>
                <c:pt idx="171">
                  <c:v>-23.821614963999998</c:v>
                </c:pt>
                <c:pt idx="172">
                  <c:v>-23.692023556000002</c:v>
                </c:pt>
                <c:pt idx="173">
                  <c:v>-23.651749255000002</c:v>
                </c:pt>
                <c:pt idx="174">
                  <c:v>-23.792240024999998</c:v>
                </c:pt>
                <c:pt idx="175">
                  <c:v>-23.694730275000001</c:v>
                </c:pt>
                <c:pt idx="176">
                  <c:v>-23.642851799999999</c:v>
                </c:pt>
                <c:pt idx="177">
                  <c:v>-23.544787200000002</c:v>
                </c:pt>
                <c:pt idx="178">
                  <c:v>-23.595771750000001</c:v>
                </c:pt>
                <c:pt idx="179">
                  <c:v>-23.711889525</c:v>
                </c:pt>
                <c:pt idx="180">
                  <c:v>-23.525572950000001</c:v>
                </c:pt>
                <c:pt idx="181">
                  <c:v>-23.624243775</c:v>
                </c:pt>
                <c:pt idx="182">
                  <c:v>-23.759298375</c:v>
                </c:pt>
                <c:pt idx="183">
                  <c:v>-23.798178726000003</c:v>
                </c:pt>
                <c:pt idx="184">
                  <c:v>-23.877825111</c:v>
                </c:pt>
                <c:pt idx="185">
                  <c:v>-23.777552484000001</c:v>
                </c:pt>
                <c:pt idx="186">
                  <c:v>-23.758451493000003</c:v>
                </c:pt>
                <c:pt idx="187">
                  <c:v>-23.634673839000001</c:v>
                </c:pt>
                <c:pt idx="188">
                  <c:v>-23.910208917000002</c:v>
                </c:pt>
                <c:pt idx="189">
                  <c:v>-23.828229201000003</c:v>
                </c:pt>
                <c:pt idx="190">
                  <c:v>-23.814047397</c:v>
                </c:pt>
                <c:pt idx="191">
                  <c:v>-23.682421266000002</c:v>
                </c:pt>
                <c:pt idx="192">
                  <c:v>-23.738872657999998</c:v>
                </c:pt>
                <c:pt idx="193">
                  <c:v>-23.623575475999999</c:v>
                </c:pt>
                <c:pt idx="194">
                  <c:v>-23.729646433999999</c:v>
                </c:pt>
                <c:pt idx="195">
                  <c:v>-23.557287505999998</c:v>
                </c:pt>
                <c:pt idx="196">
                  <c:v>-23.680963814000002</c:v>
                </c:pt>
                <c:pt idx="197">
                  <c:v>-23.645528582000001</c:v>
                </c:pt>
                <c:pt idx="198">
                  <c:v>-23.679065498</c:v>
                </c:pt>
                <c:pt idx="199">
                  <c:v>-23.720440622000002</c:v>
                </c:pt>
                <c:pt idx="200">
                  <c:v>-23.518035230000002</c:v>
                </c:pt>
                <c:pt idx="201">
                  <c:v>-23.491240432000001</c:v>
                </c:pt>
                <c:pt idx="202">
                  <c:v>-23.501687232000005</c:v>
                </c:pt>
                <c:pt idx="203">
                  <c:v>-23.717778016000004</c:v>
                </c:pt>
                <c:pt idx="204">
                  <c:v>-23.643743328000003</c:v>
                </c:pt>
                <c:pt idx="205">
                  <c:v>-23.782334144000004</c:v>
                </c:pt>
                <c:pt idx="206">
                  <c:v>-23.417042672000004</c:v>
                </c:pt>
                <c:pt idx="207">
                  <c:v>-23.614074416000005</c:v>
                </c:pt>
                <c:pt idx="208">
                  <c:v>-23.641083216000002</c:v>
                </c:pt>
                <c:pt idx="209">
                  <c:v>-23.410010192000001</c:v>
                </c:pt>
                <c:pt idx="210">
                  <c:v>-23.728463353000002</c:v>
                </c:pt>
                <c:pt idx="211">
                  <c:v>-23.675528659000001</c:v>
                </c:pt>
                <c:pt idx="212">
                  <c:v>-23.715960624000001</c:v>
                </c:pt>
                <c:pt idx="213">
                  <c:v>-23.564854460999999</c:v>
                </c:pt>
                <c:pt idx="214">
                  <c:v>-23.491156854</c:v>
                </c:pt>
                <c:pt idx="215">
                  <c:v>-23.478071414000002</c:v>
                </c:pt>
                <c:pt idx="216">
                  <c:v>-23.544173332000003</c:v>
                </c:pt>
                <c:pt idx="217">
                  <c:v>-23.579105323</c:v>
                </c:pt>
                <c:pt idx="218">
                  <c:v>-23.658497140999998</c:v>
                </c:pt>
                <c:pt idx="219">
                  <c:v>-23.615227944000001</c:v>
                </c:pt>
                <c:pt idx="220">
                  <c:v>-23.611640658000002</c:v>
                </c:pt>
                <c:pt idx="221">
                  <c:v>-23.540732316</c:v>
                </c:pt>
                <c:pt idx="222">
                  <c:v>-23.319571482000001</c:v>
                </c:pt>
                <c:pt idx="223">
                  <c:v>-23.532048396000004</c:v>
                </c:pt>
                <c:pt idx="224">
                  <c:v>-23.431180530000002</c:v>
                </c:pt>
                <c:pt idx="225">
                  <c:v>-23.514690894000001</c:v>
                </c:pt>
                <c:pt idx="226">
                  <c:v>-23.491730196000002</c:v>
                </c:pt>
                <c:pt idx="227">
                  <c:v>-23.409963859999998</c:v>
                </c:pt>
                <c:pt idx="228">
                  <c:v>-23.362525699999996</c:v>
                </c:pt>
                <c:pt idx="229">
                  <c:v>-23.706164855999997</c:v>
                </c:pt>
                <c:pt idx="230">
                  <c:v>-23.759958907999998</c:v>
                </c:pt>
                <c:pt idx="231">
                  <c:v>-23.634658503999997</c:v>
                </c:pt>
                <c:pt idx="232">
                  <c:v>-23.630520499999996</c:v>
                </c:pt>
                <c:pt idx="233">
                  <c:v>-23.512951899999997</c:v>
                </c:pt>
                <c:pt idx="234">
                  <c:v>-23.535623644000001</c:v>
                </c:pt>
                <c:pt idx="235">
                  <c:v>-23.593073103999998</c:v>
                </c:pt>
                <c:pt idx="236">
                  <c:v>-23.716212480000003</c:v>
                </c:pt>
                <c:pt idx="237">
                  <c:v>-23.660060544000004</c:v>
                </c:pt>
                <c:pt idx="238">
                  <c:v>-23.819304320000004</c:v>
                </c:pt>
                <c:pt idx="239">
                  <c:v>-23.822307584000004</c:v>
                </c:pt>
                <c:pt idx="240">
                  <c:v>-23.828698368000005</c:v>
                </c:pt>
                <c:pt idx="241">
                  <c:v>-23.573906304000005</c:v>
                </c:pt>
                <c:pt idx="242">
                  <c:v>-23.655348352000004</c:v>
                </c:pt>
                <c:pt idx="243">
                  <c:v>-23.626488704000003</c:v>
                </c:pt>
                <c:pt idx="244">
                  <c:v>-23.690497664000002</c:v>
                </c:pt>
                <c:pt idx="245">
                  <c:v>-23.681295744000003</c:v>
                </c:pt>
                <c:pt idx="246">
                  <c:v>-23.737791488000006</c:v>
                </c:pt>
                <c:pt idx="247">
                  <c:v>-23.777845120000006</c:v>
                </c:pt>
                <c:pt idx="248">
                  <c:v>-23.688171904000004</c:v>
                </c:pt>
                <c:pt idx="249">
                  <c:v>-23.698577152000002</c:v>
                </c:pt>
                <c:pt idx="250">
                  <c:v>-23.734009600000004</c:v>
                </c:pt>
                <c:pt idx="251">
                  <c:v>-23.596870656000004</c:v>
                </c:pt>
                <c:pt idx="252">
                  <c:v>-23.662244736000005</c:v>
                </c:pt>
                <c:pt idx="253">
                  <c:v>-23.617266560000004</c:v>
                </c:pt>
                <c:pt idx="254">
                  <c:v>-23.711537184000001</c:v>
                </c:pt>
                <c:pt idx="255">
                  <c:v>-23.396441312000004</c:v>
                </c:pt>
                <c:pt idx="256">
                  <c:v>-23.797985728</c:v>
                </c:pt>
                <c:pt idx="257">
                  <c:v>-23.595725487999999</c:v>
                </c:pt>
                <c:pt idx="258">
                  <c:v>-23.537060336000003</c:v>
                </c:pt>
                <c:pt idx="259">
                  <c:v>-23.812621440000001</c:v>
                </c:pt>
                <c:pt idx="260">
                  <c:v>-23.866404624000001</c:v>
                </c:pt>
                <c:pt idx="261">
                  <c:v>-23.702496880000002</c:v>
                </c:pt>
                <c:pt idx="262">
                  <c:v>-23.902647376000001</c:v>
                </c:pt>
                <c:pt idx="263">
                  <c:v>-23.747323249999997</c:v>
                </c:pt>
                <c:pt idx="264">
                  <c:v>-23.762461065</c:v>
                </c:pt>
                <c:pt idx="265">
                  <c:v>-23.865281684999999</c:v>
                </c:pt>
                <c:pt idx="266">
                  <c:v>-23.677088609999998</c:v>
                </c:pt>
                <c:pt idx="267">
                  <c:v>-23.643156599999998</c:v>
                </c:pt>
                <c:pt idx="268">
                  <c:v>-23.759337070000001</c:v>
                </c:pt>
                <c:pt idx="269">
                  <c:v>-23.78065256</c:v>
                </c:pt>
                <c:pt idx="270">
                  <c:v>-24.072580349999999</c:v>
                </c:pt>
                <c:pt idx="271">
                  <c:v>-23.881896115</c:v>
                </c:pt>
                <c:pt idx="272">
                  <c:v>-23.725976330999998</c:v>
                </c:pt>
                <c:pt idx="273">
                  <c:v>-23.862141147999999</c:v>
                </c:pt>
                <c:pt idx="274">
                  <c:v>-23.720765246999999</c:v>
                </c:pt>
                <c:pt idx="275">
                  <c:v>-24.133430584999999</c:v>
                </c:pt>
                <c:pt idx="276">
                  <c:v>-23.878905487999997</c:v>
                </c:pt>
                <c:pt idx="277">
                  <c:v>-23.636489092000001</c:v>
                </c:pt>
                <c:pt idx="278">
                  <c:v>-23.920462872999998</c:v>
                </c:pt>
                <c:pt idx="279">
                  <c:v>-23.911646445999999</c:v>
                </c:pt>
                <c:pt idx="280">
                  <c:v>-23.897921720000003</c:v>
                </c:pt>
                <c:pt idx="281">
                  <c:v>-24.102575832000003</c:v>
                </c:pt>
                <c:pt idx="282">
                  <c:v>-23.7710325</c:v>
                </c:pt>
                <c:pt idx="283">
                  <c:v>-23.804505968000004</c:v>
                </c:pt>
                <c:pt idx="284">
                  <c:v>-23.758950240000004</c:v>
                </c:pt>
                <c:pt idx="285">
                  <c:v>-23.606305924000004</c:v>
                </c:pt>
                <c:pt idx="286">
                  <c:v>-23.756992608000001</c:v>
                </c:pt>
                <c:pt idx="287">
                  <c:v>-23.605520832</c:v>
                </c:pt>
                <c:pt idx="288">
                  <c:v>-23.792648020000001</c:v>
                </c:pt>
                <c:pt idx="289">
                  <c:v>-23.911061301</c:v>
                </c:pt>
                <c:pt idx="290">
                  <c:v>-23.919442196000002</c:v>
                </c:pt>
                <c:pt idx="291">
                  <c:v>-23.895323285</c:v>
                </c:pt>
                <c:pt idx="292">
                  <c:v>-24.031615708</c:v>
                </c:pt>
                <c:pt idx="293">
                  <c:v>-23.944815732000002</c:v>
                </c:pt>
                <c:pt idx="294">
                  <c:v>-23.717989569</c:v>
                </c:pt>
                <c:pt idx="295">
                  <c:v>-23.804548656999998</c:v>
                </c:pt>
                <c:pt idx="296">
                  <c:v>-23.799289268999999</c:v>
                </c:pt>
                <c:pt idx="297">
                  <c:v>-23.674679914000002</c:v>
                </c:pt>
                <c:pt idx="298">
                  <c:v>-23.869061695999999</c:v>
                </c:pt>
                <c:pt idx="299">
                  <c:v>-23.789744219999999</c:v>
                </c:pt>
                <c:pt idx="300">
                  <c:v>-23.917105019999997</c:v>
                </c:pt>
                <c:pt idx="301">
                  <c:v>-23.719301567999999</c:v>
                </c:pt>
                <c:pt idx="302">
                  <c:v>-23.961418491999996</c:v>
                </c:pt>
                <c:pt idx="303">
                  <c:v>-23.935703739999997</c:v>
                </c:pt>
                <c:pt idx="304">
                  <c:v>-23.624539067999997</c:v>
                </c:pt>
                <c:pt idx="305">
                  <c:v>-23.919955475999995</c:v>
                </c:pt>
                <c:pt idx="306">
                  <c:v>-23.744834992000001</c:v>
                </c:pt>
                <c:pt idx="307">
                  <c:v>-23.571432359999996</c:v>
                </c:pt>
                <c:pt idx="308">
                  <c:v>-23.810568400000001</c:v>
                </c:pt>
                <c:pt idx="309">
                  <c:v>-23.654678535999999</c:v>
                </c:pt>
                <c:pt idx="310">
                  <c:v>-23.982891615999996</c:v>
                </c:pt>
                <c:pt idx="311">
                  <c:v>-23.711716087999996</c:v>
                </c:pt>
                <c:pt idx="312">
                  <c:v>-23.723599751999998</c:v>
                </c:pt>
                <c:pt idx="313">
                  <c:v>-23.578897480000002</c:v>
                </c:pt>
                <c:pt idx="314">
                  <c:v>-23.804909031999998</c:v>
                </c:pt>
                <c:pt idx="315">
                  <c:v>-23.824823477999995</c:v>
                </c:pt>
                <c:pt idx="316">
                  <c:v>-23.739849133999996</c:v>
                </c:pt>
                <c:pt idx="317">
                  <c:v>-24.042283837999996</c:v>
                </c:pt>
                <c:pt idx="318">
                  <c:v>-23.615352072999997</c:v>
                </c:pt>
                <c:pt idx="319">
                  <c:v>-23.989395950999999</c:v>
                </c:pt>
                <c:pt idx="320">
                  <c:v>-23.798856861999997</c:v>
                </c:pt>
                <c:pt idx="321">
                  <c:v>-23.493184588999998</c:v>
                </c:pt>
                <c:pt idx="322">
                  <c:v>-23.887956746</c:v>
                </c:pt>
                <c:pt idx="323">
                  <c:v>-23.986194275000003</c:v>
                </c:pt>
                <c:pt idx="324">
                  <c:v>-23.849683705999997</c:v>
                </c:pt>
                <c:pt idx="325">
                  <c:v>-23.501440927000001</c:v>
                </c:pt>
                <c:pt idx="326">
                  <c:v>-23.629962984999999</c:v>
                </c:pt>
                <c:pt idx="327">
                  <c:v>-23.587810894</c:v>
                </c:pt>
                <c:pt idx="328">
                  <c:v>-23.803236999999999</c:v>
                </c:pt>
                <c:pt idx="329">
                  <c:v>-23.581946079999998</c:v>
                </c:pt>
                <c:pt idx="330">
                  <c:v>-23.635757259999998</c:v>
                </c:pt>
                <c:pt idx="331">
                  <c:v>-23.814372084999999</c:v>
                </c:pt>
                <c:pt idx="332">
                  <c:v>-23.542630769999995</c:v>
                </c:pt>
                <c:pt idx="333">
                  <c:v>-23.645864367999998</c:v>
                </c:pt>
                <c:pt idx="334">
                  <c:v>-23.730347706999996</c:v>
                </c:pt>
                <c:pt idx="335">
                  <c:v>-23.453370554999999</c:v>
                </c:pt>
                <c:pt idx="336">
                  <c:v>-23.968395360999995</c:v>
                </c:pt>
                <c:pt idx="337">
                  <c:v>-23.893629086000001</c:v>
                </c:pt>
                <c:pt idx="338">
                  <c:v>-24.000088095999999</c:v>
                </c:pt>
                <c:pt idx="339">
                  <c:v>-23.64208936</c:v>
                </c:pt>
                <c:pt idx="340">
                  <c:v>-23.773033516000002</c:v>
                </c:pt>
                <c:pt idx="341">
                  <c:v>-23.570275040000002</c:v>
                </c:pt>
                <c:pt idx="342">
                  <c:v>-23.710597780000004</c:v>
                </c:pt>
                <c:pt idx="343">
                  <c:v>-23.754825636</c:v>
                </c:pt>
                <c:pt idx="344">
                  <c:v>-23.887834708</c:v>
                </c:pt>
                <c:pt idx="345">
                  <c:v>-23.447711272999999</c:v>
                </c:pt>
                <c:pt idx="346">
                  <c:v>-23.625805482999997</c:v>
                </c:pt>
                <c:pt idx="347">
                  <c:v>-23.624564620999994</c:v>
                </c:pt>
                <c:pt idx="348">
                  <c:v>-23.481336598999999</c:v>
                </c:pt>
                <c:pt idx="349">
                  <c:v>-23.876378238999997</c:v>
                </c:pt>
                <c:pt idx="350">
                  <c:v>-23.839386311999998</c:v>
                </c:pt>
                <c:pt idx="351">
                  <c:v>-23.925829640999996</c:v>
                </c:pt>
                <c:pt idx="352">
                  <c:v>-23.511185390000001</c:v>
                </c:pt>
                <c:pt idx="353">
                  <c:v>-23.525692880000001</c:v>
                </c:pt>
                <c:pt idx="354">
                  <c:v>-23.728159821999995</c:v>
                </c:pt>
                <c:pt idx="355">
                  <c:v>-23.849570021999995</c:v>
                </c:pt>
                <c:pt idx="356">
                  <c:v>-23.892845555999997</c:v>
                </c:pt>
                <c:pt idx="357">
                  <c:v>-23.918063894999996</c:v>
                </c:pt>
                <c:pt idx="358">
                  <c:v>-23.861711041999996</c:v>
                </c:pt>
                <c:pt idx="359">
                  <c:v>-23.574693212</c:v>
                </c:pt>
                <c:pt idx="360">
                  <c:v>-23.630014676000002</c:v>
                </c:pt>
                <c:pt idx="361">
                  <c:v>-23.680061588000001</c:v>
                </c:pt>
                <c:pt idx="362">
                  <c:v>-23.73378842</c:v>
                </c:pt>
                <c:pt idx="363">
                  <c:v>-23.833095150000002</c:v>
                </c:pt>
                <c:pt idx="364">
                  <c:v>-23.702836204</c:v>
                </c:pt>
                <c:pt idx="365">
                  <c:v>-23.661508658000002</c:v>
                </c:pt>
                <c:pt idx="366">
                  <c:v>-23.563362850999997</c:v>
                </c:pt>
                <c:pt idx="367">
                  <c:v>-23.639622103999997</c:v>
                </c:pt>
                <c:pt idx="368">
                  <c:v>-23.735213683999998</c:v>
                </c:pt>
                <c:pt idx="369">
                  <c:v>-23.520927526999998</c:v>
                </c:pt>
                <c:pt idx="370">
                  <c:v>-24.018344329000001</c:v>
                </c:pt>
                <c:pt idx="371">
                  <c:v>-23.845093045999995</c:v>
                </c:pt>
                <c:pt idx="372">
                  <c:v>-23.736670996999997</c:v>
                </c:pt>
                <c:pt idx="373">
                  <c:v>-23.439912966000001</c:v>
                </c:pt>
                <c:pt idx="374">
                  <c:v>-23.460868919999999</c:v>
                </c:pt>
                <c:pt idx="375">
                  <c:v>-23.569447782000001</c:v>
                </c:pt>
                <c:pt idx="376">
                  <c:v>-23.707535633999999</c:v>
                </c:pt>
                <c:pt idx="377">
                  <c:v>-23.852226185999999</c:v>
                </c:pt>
                <c:pt idx="378">
                  <c:v>-23.592486126000001</c:v>
                </c:pt>
                <c:pt idx="379">
                  <c:v>-23.666446524000001</c:v>
                </c:pt>
                <c:pt idx="380">
                  <c:v>-23.561673150000001</c:v>
                </c:pt>
                <c:pt idx="381">
                  <c:v>-23.559337500000002</c:v>
                </c:pt>
                <c:pt idx="382">
                  <c:v>-23.599581765000003</c:v>
                </c:pt>
                <c:pt idx="383">
                  <c:v>-23.783590365000002</c:v>
                </c:pt>
                <c:pt idx="384">
                  <c:v>-23.657800380000005</c:v>
                </c:pt>
                <c:pt idx="385">
                  <c:v>-23.679897660000002</c:v>
                </c:pt>
                <c:pt idx="386">
                  <c:v>-23.579556105000002</c:v>
                </c:pt>
                <c:pt idx="387">
                  <c:v>-23.496009747000002</c:v>
                </c:pt>
                <c:pt idx="388">
                  <c:v>-23.482579652000002</c:v>
                </c:pt>
                <c:pt idx="389">
                  <c:v>-23.629820473000002</c:v>
                </c:pt>
                <c:pt idx="390">
                  <c:v>-23.774252719000003</c:v>
                </c:pt>
                <c:pt idx="391">
                  <c:v>-23.864494786999998</c:v>
                </c:pt>
                <c:pt idx="392">
                  <c:v>-23.553079991000001</c:v>
                </c:pt>
                <c:pt idx="393">
                  <c:v>-23.595126912000001</c:v>
                </c:pt>
                <c:pt idx="394">
                  <c:v>-23.391827467999999</c:v>
                </c:pt>
                <c:pt idx="395">
                  <c:v>-23.588841673999998</c:v>
                </c:pt>
                <c:pt idx="396">
                  <c:v>-23.542074442999997</c:v>
                </c:pt>
                <c:pt idx="397">
                  <c:v>-23.700121040999999</c:v>
                </c:pt>
                <c:pt idx="398">
                  <c:v>-23.869241680000002</c:v>
                </c:pt>
                <c:pt idx="399">
                  <c:v>-23.733160122000001</c:v>
                </c:pt>
                <c:pt idx="400">
                  <c:v>-23.621890924000002</c:v>
                </c:pt>
                <c:pt idx="401">
                  <c:v>-23.606688268999999</c:v>
                </c:pt>
                <c:pt idx="402">
                  <c:v>-23.628561787999999</c:v>
                </c:pt>
                <c:pt idx="403">
                  <c:v>-23.608474147999999</c:v>
                </c:pt>
                <c:pt idx="404">
                  <c:v>-23.585037507999999</c:v>
                </c:pt>
                <c:pt idx="405">
                  <c:v>-23.811312205999997</c:v>
                </c:pt>
                <c:pt idx="406">
                  <c:v>-23.736910976000001</c:v>
                </c:pt>
                <c:pt idx="407">
                  <c:v>-23.486532905999997</c:v>
                </c:pt>
                <c:pt idx="408">
                  <c:v>-23.620111651999999</c:v>
                </c:pt>
                <c:pt idx="409">
                  <c:v>-23.763731785999997</c:v>
                </c:pt>
                <c:pt idx="410">
                  <c:v>-23.672268278000001</c:v>
                </c:pt>
                <c:pt idx="411">
                  <c:v>-23.473633124000003</c:v>
                </c:pt>
                <c:pt idx="412">
                  <c:v>-23.667866623999998</c:v>
                </c:pt>
                <c:pt idx="413">
                  <c:v>-23.577000892000001</c:v>
                </c:pt>
                <c:pt idx="414">
                  <c:v>-23.682349080000002</c:v>
                </c:pt>
                <c:pt idx="415">
                  <c:v>-23.535564411999999</c:v>
                </c:pt>
                <c:pt idx="416">
                  <c:v>-23.663408140000001</c:v>
                </c:pt>
                <c:pt idx="417">
                  <c:v>-23.673350864</c:v>
                </c:pt>
                <c:pt idx="418">
                  <c:v>-23.761198407999995</c:v>
                </c:pt>
                <c:pt idx="419">
                  <c:v>-23.836766081999997</c:v>
                </c:pt>
                <c:pt idx="420">
                  <c:v>-24.025067519999997</c:v>
                </c:pt>
                <c:pt idx="421">
                  <c:v>-23.510160204999998</c:v>
                </c:pt>
                <c:pt idx="422">
                  <c:v>-23.663179174999996</c:v>
                </c:pt>
                <c:pt idx="423">
                  <c:v>-23.738645578999996</c:v>
                </c:pt>
                <c:pt idx="424">
                  <c:v>-23.558040661</c:v>
                </c:pt>
                <c:pt idx="425">
                  <c:v>-23.463576288000002</c:v>
                </c:pt>
                <c:pt idx="426">
                  <c:v>-23.565661920000004</c:v>
                </c:pt>
                <c:pt idx="427">
                  <c:v>-23.535042336</c:v>
                </c:pt>
                <c:pt idx="428">
                  <c:v>-23.604686880000003</c:v>
                </c:pt>
                <c:pt idx="429">
                  <c:v>-23.594897568</c:v>
                </c:pt>
                <c:pt idx="430">
                  <c:v>-23.67780144</c:v>
                </c:pt>
                <c:pt idx="431">
                  <c:v>-23.697659005000002</c:v>
                </c:pt>
                <c:pt idx="432">
                  <c:v>-23.705027179999998</c:v>
                </c:pt>
                <c:pt idx="433">
                  <c:v>-23.606832273999999</c:v>
                </c:pt>
                <c:pt idx="434">
                  <c:v>-23.339260809999999</c:v>
                </c:pt>
                <c:pt idx="435">
                  <c:v>-23.685158515000001</c:v>
                </c:pt>
                <c:pt idx="436">
                  <c:v>-23.626792406</c:v>
                </c:pt>
                <c:pt idx="437">
                  <c:v>-23.633601616</c:v>
                </c:pt>
                <c:pt idx="438">
                  <c:v>-23.451118520000001</c:v>
                </c:pt>
                <c:pt idx="439">
                  <c:v>-23.53187492</c:v>
                </c:pt>
                <c:pt idx="440">
                  <c:v>-23.414435599999997</c:v>
                </c:pt>
                <c:pt idx="441">
                  <c:v>-23.850167239999998</c:v>
                </c:pt>
                <c:pt idx="442">
                  <c:v>-23.604109340000001</c:v>
                </c:pt>
                <c:pt idx="443">
                  <c:v>-23.743211719999998</c:v>
                </c:pt>
                <c:pt idx="444">
                  <c:v>-23.277967279999999</c:v>
                </c:pt>
                <c:pt idx="445">
                  <c:v>-23.565062229999999</c:v>
                </c:pt>
                <c:pt idx="446">
                  <c:v>-23.732942471999998</c:v>
                </c:pt>
                <c:pt idx="447">
                  <c:v>-23.778397041999998</c:v>
                </c:pt>
                <c:pt idx="448">
                  <c:v>-23.584460952000001</c:v>
                </c:pt>
                <c:pt idx="449">
                  <c:v>-23.645602206</c:v>
                </c:pt>
                <c:pt idx="450">
                  <c:v>-23.636388579999998</c:v>
                </c:pt>
                <c:pt idx="451">
                  <c:v>-23.502354640000004</c:v>
                </c:pt>
                <c:pt idx="452">
                  <c:v>-23.535127568</c:v>
                </c:pt>
                <c:pt idx="453">
                  <c:v>-23.723776224000002</c:v>
                </c:pt>
                <c:pt idx="454">
                  <c:v>-23.701188648000002</c:v>
                </c:pt>
                <c:pt idx="455">
                  <c:v>-23.756232456000003</c:v>
                </c:pt>
                <c:pt idx="456">
                  <c:v>-23.977306696000003</c:v>
                </c:pt>
                <c:pt idx="457">
                  <c:v>-23.671626861</c:v>
                </c:pt>
                <c:pt idx="458">
                  <c:v>-23.744023792999997</c:v>
                </c:pt>
                <c:pt idx="459">
                  <c:v>-23.621115484999997</c:v>
                </c:pt>
                <c:pt idx="460">
                  <c:v>-23.763036616000001</c:v>
                </c:pt>
                <c:pt idx="461">
                  <c:v>-23.673149510999998</c:v>
                </c:pt>
                <c:pt idx="462">
                  <c:v>-23.846762063999996</c:v>
                </c:pt>
                <c:pt idx="463">
                  <c:v>-23.649609341999998</c:v>
                </c:pt>
                <c:pt idx="464">
                  <c:v>-23.671626861</c:v>
                </c:pt>
                <c:pt idx="465">
                  <c:v>-23.744023792999997</c:v>
                </c:pt>
                <c:pt idx="466">
                  <c:v>-23.621115484999997</c:v>
                </c:pt>
                <c:pt idx="467">
                  <c:v>-23.763036616000001</c:v>
                </c:pt>
                <c:pt idx="468">
                  <c:v>-23.673149510999998</c:v>
                </c:pt>
                <c:pt idx="469">
                  <c:v>-23.846762063999996</c:v>
                </c:pt>
                <c:pt idx="470">
                  <c:v>-23.649609341999998</c:v>
                </c:pt>
                <c:pt idx="471">
                  <c:v>-23.405618544000003</c:v>
                </c:pt>
                <c:pt idx="472">
                  <c:v>-23.743827360000001</c:v>
                </c:pt>
                <c:pt idx="473">
                  <c:v>-23.361507840000002</c:v>
                </c:pt>
                <c:pt idx="474">
                  <c:v>-23.610080736</c:v>
                </c:pt>
                <c:pt idx="475">
                  <c:v>-23.972376384000004</c:v>
                </c:pt>
                <c:pt idx="476">
                  <c:v>-23.939872704000003</c:v>
                </c:pt>
                <c:pt idx="477">
                  <c:v>-23.942149968000003</c:v>
                </c:pt>
                <c:pt idx="478">
                  <c:v>-23.651755471999998</c:v>
                </c:pt>
                <c:pt idx="479">
                  <c:v>-23.733070367999996</c:v>
                </c:pt>
                <c:pt idx="480">
                  <c:v>-23.800486391999996</c:v>
                </c:pt>
                <c:pt idx="481">
                  <c:v>-23.660738279999997</c:v>
                </c:pt>
                <c:pt idx="482">
                  <c:v>-23.629922951999998</c:v>
                </c:pt>
                <c:pt idx="483">
                  <c:v>-23.873977551999999</c:v>
                </c:pt>
                <c:pt idx="484">
                  <c:v>-23.621209927999999</c:v>
                </c:pt>
                <c:pt idx="485">
                  <c:v>-23.598493164000001</c:v>
                </c:pt>
                <c:pt idx="486">
                  <c:v>-23.666874907999997</c:v>
                </c:pt>
                <c:pt idx="487">
                  <c:v>-23.758964849999998</c:v>
                </c:pt>
                <c:pt idx="488">
                  <c:v>-23.649400459999999</c:v>
                </c:pt>
                <c:pt idx="489">
                  <c:v>-23.828124566</c:v>
                </c:pt>
                <c:pt idx="490">
                  <c:v>-23.844970652000001</c:v>
                </c:pt>
                <c:pt idx="491">
                  <c:v>-23.557350413999998</c:v>
                </c:pt>
                <c:pt idx="492">
                  <c:v>-23.670600768</c:v>
                </c:pt>
                <c:pt idx="493">
                  <c:v>-23.846535574000001</c:v>
                </c:pt>
                <c:pt idx="494">
                  <c:v>-23.992216432000003</c:v>
                </c:pt>
                <c:pt idx="495">
                  <c:v>-23.730068872</c:v>
                </c:pt>
                <c:pt idx="496">
                  <c:v>-23.889736931999998</c:v>
                </c:pt>
                <c:pt idx="497">
                  <c:v>-23.870320816000003</c:v>
                </c:pt>
                <c:pt idx="498">
                  <c:v>-23.593595000000001</c:v>
                </c:pt>
                <c:pt idx="499">
                  <c:v>-23.800826799999999</c:v>
                </c:pt>
                <c:pt idx="500">
                  <c:v>-23.667062400000002</c:v>
                </c:pt>
                <c:pt idx="501">
                  <c:v>-23.589252000000002</c:v>
                </c:pt>
                <c:pt idx="502">
                  <c:v>-23.670597399999998</c:v>
                </c:pt>
                <c:pt idx="503">
                  <c:v>-23.647074499999999</c:v>
                </c:pt>
                <c:pt idx="504">
                  <c:v>-23.771657999999999</c:v>
                </c:pt>
                <c:pt idx="505">
                  <c:v>-23.806715099999998</c:v>
                </c:pt>
                <c:pt idx="506">
                  <c:v>-23.8467515</c:v>
                </c:pt>
                <c:pt idx="507">
                  <c:v>-23.674859600000001</c:v>
                </c:pt>
                <c:pt idx="508">
                  <c:v>-23.721087300000001</c:v>
                </c:pt>
                <c:pt idx="509">
                  <c:v>-23.732939327999997</c:v>
                </c:pt>
                <c:pt idx="510">
                  <c:v>-23.540771327999998</c:v>
                </c:pt>
                <c:pt idx="511">
                  <c:v>-23.705508287999997</c:v>
                </c:pt>
                <c:pt idx="512">
                  <c:v>-23.637955584</c:v>
                </c:pt>
                <c:pt idx="513">
                  <c:v>-23.641723583999998</c:v>
                </c:pt>
                <c:pt idx="514">
                  <c:v>-23.769805439999999</c:v>
                </c:pt>
                <c:pt idx="515">
                  <c:v>-23.831319295999997</c:v>
                </c:pt>
                <c:pt idx="516">
                  <c:v>-23.867904063999998</c:v>
                </c:pt>
                <c:pt idx="517">
                  <c:v>-23.807043327999999</c:v>
                </c:pt>
                <c:pt idx="518">
                  <c:v>-23.837669632000001</c:v>
                </c:pt>
                <c:pt idx="519">
                  <c:v>-23.828968064000001</c:v>
                </c:pt>
                <c:pt idx="520">
                  <c:v>-23.593595000000001</c:v>
                </c:pt>
                <c:pt idx="521">
                  <c:v>-23.800826799999999</c:v>
                </c:pt>
                <c:pt idx="522">
                  <c:v>-23.667062400000002</c:v>
                </c:pt>
                <c:pt idx="523">
                  <c:v>-23.589252000000002</c:v>
                </c:pt>
                <c:pt idx="524">
                  <c:v>-23.670597399999998</c:v>
                </c:pt>
                <c:pt idx="525">
                  <c:v>-23.647074499999999</c:v>
                </c:pt>
                <c:pt idx="526">
                  <c:v>-23.771657999999999</c:v>
                </c:pt>
                <c:pt idx="527">
                  <c:v>-23.806715099999998</c:v>
                </c:pt>
                <c:pt idx="528">
                  <c:v>-23.8467515</c:v>
                </c:pt>
                <c:pt idx="529">
                  <c:v>-23.674859600000001</c:v>
                </c:pt>
                <c:pt idx="530">
                  <c:v>-23.721087300000001</c:v>
                </c:pt>
                <c:pt idx="531">
                  <c:v>-23.67929208</c:v>
                </c:pt>
                <c:pt idx="532">
                  <c:v>-23.484131299999998</c:v>
                </c:pt>
                <c:pt idx="533">
                  <c:v>-23.5899015</c:v>
                </c:pt>
                <c:pt idx="534">
                  <c:v>-23.688301379999999</c:v>
                </c:pt>
                <c:pt idx="535">
                  <c:v>-23.519761299999999</c:v>
                </c:pt>
                <c:pt idx="536">
                  <c:v>-23.612918479999998</c:v>
                </c:pt>
                <c:pt idx="537">
                  <c:v>-23.8342724</c:v>
                </c:pt>
                <c:pt idx="538">
                  <c:v>-23.680299899999998</c:v>
                </c:pt>
                <c:pt idx="539">
                  <c:v>-23.690917639999999</c:v>
                </c:pt>
                <c:pt idx="540">
                  <c:v>-23.547654871999999</c:v>
                </c:pt>
                <c:pt idx="541">
                  <c:v>-23.791438917000001</c:v>
                </c:pt>
                <c:pt idx="542">
                  <c:v>-23.525541740000001</c:v>
                </c:pt>
                <c:pt idx="543">
                  <c:v>-23.774701353000001</c:v>
                </c:pt>
                <c:pt idx="544">
                  <c:v>-23.731747714000001</c:v>
                </c:pt>
                <c:pt idx="545">
                  <c:v>-23.694037290000001</c:v>
                </c:pt>
                <c:pt idx="546">
                  <c:v>-23.711680962999999</c:v>
                </c:pt>
                <c:pt idx="547">
                  <c:v>-23.757220576000002</c:v>
                </c:pt>
                <c:pt idx="548">
                  <c:v>-23.680445655</c:v>
                </c:pt>
                <c:pt idx="549">
                  <c:v>-23.700014977999999</c:v>
                </c:pt>
                <c:pt idx="550">
                  <c:v>-23.658716754</c:v>
                </c:pt>
                <c:pt idx="551">
                  <c:v>-23.283756871999998</c:v>
                </c:pt>
                <c:pt idx="552">
                  <c:v>-23.759720932</c:v>
                </c:pt>
                <c:pt idx="553">
                  <c:v>-23.675958154</c:v>
                </c:pt>
                <c:pt idx="554">
                  <c:v>-23.477073533999999</c:v>
                </c:pt>
                <c:pt idx="555">
                  <c:v>-23.638290765999997</c:v>
                </c:pt>
                <c:pt idx="556">
                  <c:v>-23.660968277999999</c:v>
                </c:pt>
                <c:pt idx="557">
                  <c:v>-23.654639669999998</c:v>
                </c:pt>
                <c:pt idx="558">
                  <c:v>-23.665861800000005</c:v>
                </c:pt>
                <c:pt idx="559">
                  <c:v>-23.605082205000006</c:v>
                </c:pt>
                <c:pt idx="560">
                  <c:v>-23.649450010000006</c:v>
                </c:pt>
                <c:pt idx="561">
                  <c:v>-23.701014215000001</c:v>
                </c:pt>
                <c:pt idx="562">
                  <c:v>-23.646551460000005</c:v>
                </c:pt>
                <c:pt idx="563">
                  <c:v>-23.607920785000005</c:v>
                </c:pt>
                <c:pt idx="564">
                  <c:v>-23.524632450000002</c:v>
                </c:pt>
                <c:pt idx="565">
                  <c:v>-23.727610910000003</c:v>
                </c:pt>
                <c:pt idx="566">
                  <c:v>-23.622433525000005</c:v>
                </c:pt>
                <c:pt idx="567">
                  <c:v>-23.602675573999999</c:v>
                </c:pt>
                <c:pt idx="568">
                  <c:v>-23.321865186</c:v>
                </c:pt>
                <c:pt idx="569">
                  <c:v>-23.62407022</c:v>
                </c:pt>
                <c:pt idx="570">
                  <c:v>-23.503573284000002</c:v>
                </c:pt>
                <c:pt idx="571">
                  <c:v>-23.705764444</c:v>
                </c:pt>
                <c:pt idx="572">
                  <c:v>-23.623313792000001</c:v>
                </c:pt>
                <c:pt idx="573">
                  <c:v>-23.784412511999999</c:v>
                </c:pt>
                <c:pt idx="574">
                  <c:v>-23.75925617</c:v>
                </c:pt>
                <c:pt idx="575">
                  <c:v>-23.583110666</c:v>
                </c:pt>
                <c:pt idx="576">
                  <c:v>-23.769712840000004</c:v>
                </c:pt>
                <c:pt idx="577">
                  <c:v>-23.658835609</c:v>
                </c:pt>
                <c:pt idx="578">
                  <c:v>-23.299167324999999</c:v>
                </c:pt>
                <c:pt idx="579">
                  <c:v>-23.618084220999997</c:v>
                </c:pt>
                <c:pt idx="580">
                  <c:v>-23.669749000000003</c:v>
                </c:pt>
                <c:pt idx="581">
                  <c:v>-23.607231292000002</c:v>
                </c:pt>
                <c:pt idx="582">
                  <c:v>-23.754939958000001</c:v>
                </c:pt>
                <c:pt idx="583">
                  <c:v>-23.651217397000003</c:v>
                </c:pt>
                <c:pt idx="584">
                  <c:v>-23.708918299000004</c:v>
                </c:pt>
                <c:pt idx="585">
                  <c:v>-23.495163835</c:v>
                </c:pt>
                <c:pt idx="586">
                  <c:v>-23.533403561000004</c:v>
                </c:pt>
                <c:pt idx="587">
                  <c:v>-23.284149891000002</c:v>
                </c:pt>
                <c:pt idx="588">
                  <c:v>-23.734278030999999</c:v>
                </c:pt>
                <c:pt idx="589">
                  <c:v>-23.656750363000004</c:v>
                </c:pt>
                <c:pt idx="590">
                  <c:v>-23.572651187000002</c:v>
                </c:pt>
                <c:pt idx="591">
                  <c:v>-23.615174488000001</c:v>
                </c:pt>
                <c:pt idx="592">
                  <c:v>-23.675386434000004</c:v>
                </c:pt>
                <c:pt idx="593">
                  <c:v>-23.774604110000002</c:v>
                </c:pt>
                <c:pt idx="594">
                  <c:v>-23.681726125000001</c:v>
                </c:pt>
                <c:pt idx="595">
                  <c:v>-23.659897971999996</c:v>
                </c:pt>
                <c:pt idx="596">
                  <c:v>-23.767366665999997</c:v>
                </c:pt>
                <c:pt idx="597">
                  <c:v>-23.550063141999996</c:v>
                </c:pt>
                <c:pt idx="598">
                  <c:v>-23.702979693999996</c:v>
                </c:pt>
                <c:pt idx="599">
                  <c:v>-23.689203969999998</c:v>
                </c:pt>
                <c:pt idx="600">
                  <c:v>-23.556068715999999</c:v>
                </c:pt>
                <c:pt idx="601">
                  <c:v>-23.611261845999998</c:v>
                </c:pt>
                <c:pt idx="602">
                  <c:v>-23.781713871999997</c:v>
                </c:pt>
                <c:pt idx="603">
                  <c:v>-23.604283749999997</c:v>
                </c:pt>
                <c:pt idx="604">
                  <c:v>-23.670976701999997</c:v>
                </c:pt>
                <c:pt idx="605">
                  <c:v>-23.537128567999993</c:v>
                </c:pt>
                <c:pt idx="606">
                  <c:v>-23.665235062999997</c:v>
                </c:pt>
                <c:pt idx="607">
                  <c:v>-23.734926211999998</c:v>
                </c:pt>
                <c:pt idx="608">
                  <c:v>-23.927242984999996</c:v>
                </c:pt>
                <c:pt idx="609">
                  <c:v>-23.766737551999995</c:v>
                </c:pt>
                <c:pt idx="610">
                  <c:v>-23.850450004999995</c:v>
                </c:pt>
                <c:pt idx="611">
                  <c:v>-23.683592434999998</c:v>
                </c:pt>
                <c:pt idx="612">
                  <c:v>-23.756535634999995</c:v>
                </c:pt>
                <c:pt idx="613">
                  <c:v>-23.548566466999997</c:v>
                </c:pt>
              </c:numCache>
            </c:numRef>
          </c:xVal>
          <c:yVal>
            <c:numRef>
              <c:f>'[1]CO2-JGC Vert'!$A$2:$A$615</c:f>
              <c:numCache>
                <c:formatCode>General</c:formatCode>
                <c:ptCount val="6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</c:numCache>
            </c:numRef>
          </c:yVal>
        </c:ser>
        <c:ser>
          <c:idx val="1"/>
          <c:order val="1"/>
          <c:tx>
            <c:strRef>
              <c:f>'[1]CO2-JGC Vert'!$AP$1</c:f>
              <c:strCache>
                <c:ptCount val="1"/>
                <c:pt idx="0">
                  <c:v>Ave(reg)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'[1]CO2-JGC Vert'!$AP$2:$AP$615</c:f>
              <c:numCache>
                <c:formatCode>General</c:formatCode>
                <c:ptCount val="614"/>
                <c:pt idx="0">
                  <c:v>-23.672497243040723</c:v>
                </c:pt>
                <c:pt idx="1">
                  <c:v>-23.672497243040723</c:v>
                </c:pt>
                <c:pt idx="2">
                  <c:v>-23.672497243040723</c:v>
                </c:pt>
                <c:pt idx="3">
                  <c:v>-23.672497243040723</c:v>
                </c:pt>
                <c:pt idx="4">
                  <c:v>-23.672497243040723</c:v>
                </c:pt>
                <c:pt idx="5">
                  <c:v>-23.672497243040723</c:v>
                </c:pt>
                <c:pt idx="6">
                  <c:v>-23.672497243040723</c:v>
                </c:pt>
                <c:pt idx="7">
                  <c:v>-23.672497243040723</c:v>
                </c:pt>
                <c:pt idx="8">
                  <c:v>-23.672497243040723</c:v>
                </c:pt>
                <c:pt idx="9">
                  <c:v>-23.672497243040723</c:v>
                </c:pt>
                <c:pt idx="10">
                  <c:v>-23.672497243040723</c:v>
                </c:pt>
                <c:pt idx="11">
                  <c:v>-23.672497243040723</c:v>
                </c:pt>
                <c:pt idx="12">
                  <c:v>-23.672497243040723</c:v>
                </c:pt>
                <c:pt idx="13">
                  <c:v>-23.672497243040723</c:v>
                </c:pt>
                <c:pt idx="14">
                  <c:v>-23.672497243040723</c:v>
                </c:pt>
                <c:pt idx="15">
                  <c:v>-23.672497243040723</c:v>
                </c:pt>
                <c:pt idx="16">
                  <c:v>-23.672497243040723</c:v>
                </c:pt>
                <c:pt idx="17">
                  <c:v>-23.672497243040723</c:v>
                </c:pt>
                <c:pt idx="18">
                  <c:v>-23.672497243040723</c:v>
                </c:pt>
                <c:pt idx="19">
                  <c:v>-23.672497243040723</c:v>
                </c:pt>
                <c:pt idx="20">
                  <c:v>-23.672497243040723</c:v>
                </c:pt>
                <c:pt idx="21">
                  <c:v>-23.672497243040723</c:v>
                </c:pt>
                <c:pt idx="22">
                  <c:v>-23.672497243040723</c:v>
                </c:pt>
                <c:pt idx="23">
                  <c:v>-23.672497243040723</c:v>
                </c:pt>
                <c:pt idx="24">
                  <c:v>-23.672497243040723</c:v>
                </c:pt>
                <c:pt idx="25">
                  <c:v>-23.672497243040723</c:v>
                </c:pt>
                <c:pt idx="26">
                  <c:v>-23.672497243040723</c:v>
                </c:pt>
                <c:pt idx="27">
                  <c:v>-23.672497243040723</c:v>
                </c:pt>
                <c:pt idx="28">
                  <c:v>-23.672497243040723</c:v>
                </c:pt>
                <c:pt idx="29">
                  <c:v>-23.672497243040723</c:v>
                </c:pt>
                <c:pt idx="30">
                  <c:v>-23.672497243040723</c:v>
                </c:pt>
                <c:pt idx="31">
                  <c:v>-23.672497243040723</c:v>
                </c:pt>
                <c:pt idx="32">
                  <c:v>-23.672497243040723</c:v>
                </c:pt>
                <c:pt idx="33">
                  <c:v>-23.672497243040723</c:v>
                </c:pt>
                <c:pt idx="34">
                  <c:v>-23.672497243040723</c:v>
                </c:pt>
                <c:pt idx="35">
                  <c:v>-23.672497243040723</c:v>
                </c:pt>
                <c:pt idx="36">
                  <c:v>-23.672497243040723</c:v>
                </c:pt>
                <c:pt idx="37">
                  <c:v>-23.672497243040723</c:v>
                </c:pt>
                <c:pt idx="38">
                  <c:v>-23.672497243040723</c:v>
                </c:pt>
                <c:pt idx="39">
                  <c:v>-23.672497243040723</c:v>
                </c:pt>
                <c:pt idx="40">
                  <c:v>-23.672497243040723</c:v>
                </c:pt>
                <c:pt idx="41">
                  <c:v>-23.672497243040723</c:v>
                </c:pt>
                <c:pt idx="42">
                  <c:v>-23.672497243040723</c:v>
                </c:pt>
                <c:pt idx="43">
                  <c:v>-23.672497243040723</c:v>
                </c:pt>
                <c:pt idx="44">
                  <c:v>-23.672497243040723</c:v>
                </c:pt>
                <c:pt idx="45">
                  <c:v>-23.672497243040723</c:v>
                </c:pt>
                <c:pt idx="46">
                  <c:v>-23.672497243040723</c:v>
                </c:pt>
                <c:pt idx="47">
                  <c:v>-23.672497243040723</c:v>
                </c:pt>
                <c:pt idx="48">
                  <c:v>-23.672497243040723</c:v>
                </c:pt>
                <c:pt idx="49">
                  <c:v>-23.672497243040723</c:v>
                </c:pt>
                <c:pt idx="50">
                  <c:v>-23.672497243040723</c:v>
                </c:pt>
                <c:pt idx="51">
                  <c:v>-23.672497243040723</c:v>
                </c:pt>
                <c:pt idx="52">
                  <c:v>-23.672497243040723</c:v>
                </c:pt>
                <c:pt idx="53">
                  <c:v>-23.672497243040723</c:v>
                </c:pt>
                <c:pt idx="54">
                  <c:v>-23.672497243040723</c:v>
                </c:pt>
                <c:pt idx="55">
                  <c:v>-23.672497243040723</c:v>
                </c:pt>
                <c:pt idx="56">
                  <c:v>-23.672497243040723</c:v>
                </c:pt>
                <c:pt idx="57">
                  <c:v>-23.672497243040723</c:v>
                </c:pt>
                <c:pt idx="58">
                  <c:v>-23.672497243040723</c:v>
                </c:pt>
                <c:pt idx="59">
                  <c:v>-23.672497243040723</c:v>
                </c:pt>
                <c:pt idx="60">
                  <c:v>-23.672497243040723</c:v>
                </c:pt>
                <c:pt idx="61">
                  <c:v>-23.672497243040723</c:v>
                </c:pt>
                <c:pt idx="62">
                  <c:v>-23.672497243040723</c:v>
                </c:pt>
                <c:pt idx="63">
                  <c:v>-23.672497243040723</c:v>
                </c:pt>
                <c:pt idx="64">
                  <c:v>-23.672497243040723</c:v>
                </c:pt>
                <c:pt idx="65">
                  <c:v>-23.672497243040723</c:v>
                </c:pt>
                <c:pt idx="66">
                  <c:v>-23.672497243040723</c:v>
                </c:pt>
                <c:pt idx="67">
                  <c:v>-23.672497243040723</c:v>
                </c:pt>
                <c:pt idx="68">
                  <c:v>-23.672497243040723</c:v>
                </c:pt>
                <c:pt idx="69">
                  <c:v>-23.672497243040723</c:v>
                </c:pt>
                <c:pt idx="70">
                  <c:v>-23.672497243040723</c:v>
                </c:pt>
                <c:pt idx="71">
                  <c:v>-23.672497243040723</c:v>
                </c:pt>
                <c:pt idx="72">
                  <c:v>-23.672497243040723</c:v>
                </c:pt>
                <c:pt idx="73">
                  <c:v>-23.672497243040723</c:v>
                </c:pt>
                <c:pt idx="74">
                  <c:v>-23.672497243040723</c:v>
                </c:pt>
                <c:pt idx="75">
                  <c:v>-23.672497243040723</c:v>
                </c:pt>
                <c:pt idx="76">
                  <c:v>-23.672497243040723</c:v>
                </c:pt>
                <c:pt idx="77">
                  <c:v>-23.672497243040723</c:v>
                </c:pt>
                <c:pt idx="78">
                  <c:v>-23.672497243040723</c:v>
                </c:pt>
                <c:pt idx="79">
                  <c:v>-23.672497243040723</c:v>
                </c:pt>
                <c:pt idx="80">
                  <c:v>-23.672497243040723</c:v>
                </c:pt>
                <c:pt idx="81">
                  <c:v>-23.672497243040723</c:v>
                </c:pt>
                <c:pt idx="82">
                  <c:v>-23.672497243040723</c:v>
                </c:pt>
                <c:pt idx="83">
                  <c:v>-23.672497243040723</c:v>
                </c:pt>
                <c:pt idx="84">
                  <c:v>-23.672497243040723</c:v>
                </c:pt>
                <c:pt idx="85">
                  <c:v>-23.672497243040723</c:v>
                </c:pt>
                <c:pt idx="86">
                  <c:v>-23.672497243040723</c:v>
                </c:pt>
                <c:pt idx="87">
                  <c:v>-23.672497243040723</c:v>
                </c:pt>
                <c:pt idx="88">
                  <c:v>-23.672497243040723</c:v>
                </c:pt>
                <c:pt idx="89">
                  <c:v>-23.672497243040723</c:v>
                </c:pt>
                <c:pt idx="90">
                  <c:v>-23.672497243040723</c:v>
                </c:pt>
                <c:pt idx="91">
                  <c:v>-23.672497243040723</c:v>
                </c:pt>
                <c:pt idx="92">
                  <c:v>-23.672497243040723</c:v>
                </c:pt>
                <c:pt idx="93">
                  <c:v>-23.672497243040723</c:v>
                </c:pt>
                <c:pt idx="94">
                  <c:v>-23.672497243040723</c:v>
                </c:pt>
                <c:pt idx="95">
                  <c:v>-23.672497243040723</c:v>
                </c:pt>
                <c:pt idx="96">
                  <c:v>-23.672497243040723</c:v>
                </c:pt>
                <c:pt idx="97">
                  <c:v>-23.672497243040723</c:v>
                </c:pt>
                <c:pt idx="98">
                  <c:v>-23.672497243040723</c:v>
                </c:pt>
                <c:pt idx="99">
                  <c:v>-23.672497243040723</c:v>
                </c:pt>
                <c:pt idx="100">
                  <c:v>-23.672497243040723</c:v>
                </c:pt>
                <c:pt idx="101">
                  <c:v>-23.672497243040723</c:v>
                </c:pt>
                <c:pt idx="102">
                  <c:v>-23.672497243040723</c:v>
                </c:pt>
                <c:pt idx="103">
                  <c:v>-23.672497243040723</c:v>
                </c:pt>
                <c:pt idx="104">
                  <c:v>-23.672497243040723</c:v>
                </c:pt>
                <c:pt idx="105">
                  <c:v>-23.672497243040723</c:v>
                </c:pt>
                <c:pt idx="106">
                  <c:v>-23.672497243040723</c:v>
                </c:pt>
                <c:pt idx="107">
                  <c:v>-23.672497243040723</c:v>
                </c:pt>
                <c:pt idx="108">
                  <c:v>-23.672497243040723</c:v>
                </c:pt>
                <c:pt idx="109">
                  <c:v>-23.672497243040723</c:v>
                </c:pt>
                <c:pt idx="110">
                  <c:v>-23.672497243040723</c:v>
                </c:pt>
                <c:pt idx="111">
                  <c:v>-23.672497243040723</c:v>
                </c:pt>
                <c:pt idx="112">
                  <c:v>-23.672497243040723</c:v>
                </c:pt>
                <c:pt idx="113">
                  <c:v>-23.672497243040723</c:v>
                </c:pt>
                <c:pt idx="114">
                  <c:v>-23.672497243040723</c:v>
                </c:pt>
                <c:pt idx="115">
                  <c:v>-23.672497243040723</c:v>
                </c:pt>
                <c:pt idx="116">
                  <c:v>-23.672497243040723</c:v>
                </c:pt>
                <c:pt idx="117">
                  <c:v>-23.672497243040723</c:v>
                </c:pt>
                <c:pt idx="118">
                  <c:v>-23.672497243040723</c:v>
                </c:pt>
                <c:pt idx="119">
                  <c:v>-23.672497243040723</c:v>
                </c:pt>
                <c:pt idx="120">
                  <c:v>-23.672497243040723</c:v>
                </c:pt>
                <c:pt idx="121">
                  <c:v>-23.672497243040723</c:v>
                </c:pt>
                <c:pt idx="122">
                  <c:v>-23.672497243040723</c:v>
                </c:pt>
                <c:pt idx="123">
                  <c:v>-23.672497243040723</c:v>
                </c:pt>
                <c:pt idx="124">
                  <c:v>-23.672497243040723</c:v>
                </c:pt>
                <c:pt idx="125">
                  <c:v>-23.672497243040723</c:v>
                </c:pt>
                <c:pt idx="126">
                  <c:v>-23.672497243040723</c:v>
                </c:pt>
                <c:pt idx="127">
                  <c:v>-23.672497243040723</c:v>
                </c:pt>
                <c:pt idx="128">
                  <c:v>-23.672497243040723</c:v>
                </c:pt>
                <c:pt idx="129">
                  <c:v>-23.672497243040723</c:v>
                </c:pt>
                <c:pt idx="130">
                  <c:v>-23.672497243040723</c:v>
                </c:pt>
                <c:pt idx="131">
                  <c:v>-23.672497243040723</c:v>
                </c:pt>
                <c:pt idx="132">
                  <c:v>-23.672497243040723</c:v>
                </c:pt>
                <c:pt idx="133">
                  <c:v>-23.672497243040723</c:v>
                </c:pt>
                <c:pt idx="134">
                  <c:v>-23.672497243040723</c:v>
                </c:pt>
                <c:pt idx="135">
                  <c:v>-23.672497243040723</c:v>
                </c:pt>
                <c:pt idx="136">
                  <c:v>-23.672497243040723</c:v>
                </c:pt>
                <c:pt idx="137">
                  <c:v>-23.672497243040723</c:v>
                </c:pt>
                <c:pt idx="138">
                  <c:v>-23.672497243040723</c:v>
                </c:pt>
                <c:pt idx="139">
                  <c:v>-23.672497243040723</c:v>
                </c:pt>
                <c:pt idx="140">
                  <c:v>-23.672497243040723</c:v>
                </c:pt>
                <c:pt idx="141">
                  <c:v>-23.672497243040723</c:v>
                </c:pt>
                <c:pt idx="142">
                  <c:v>-23.672497243040723</c:v>
                </c:pt>
                <c:pt idx="143">
                  <c:v>-23.672497243040723</c:v>
                </c:pt>
                <c:pt idx="144">
                  <c:v>-23.672497243040723</c:v>
                </c:pt>
                <c:pt idx="145">
                  <c:v>-23.672497243040723</c:v>
                </c:pt>
                <c:pt idx="146">
                  <c:v>-23.672497243040723</c:v>
                </c:pt>
                <c:pt idx="147">
                  <c:v>-23.672497243040723</c:v>
                </c:pt>
                <c:pt idx="148">
                  <c:v>-23.672497243040723</c:v>
                </c:pt>
                <c:pt idx="149">
                  <c:v>-23.672497243040723</c:v>
                </c:pt>
                <c:pt idx="150">
                  <c:v>-23.672497243040723</c:v>
                </c:pt>
                <c:pt idx="151">
                  <c:v>-23.672497243040723</c:v>
                </c:pt>
                <c:pt idx="152">
                  <c:v>-23.672497243040723</c:v>
                </c:pt>
                <c:pt idx="153">
                  <c:v>-23.672497243040723</c:v>
                </c:pt>
                <c:pt idx="154">
                  <c:v>-23.672497243040723</c:v>
                </c:pt>
                <c:pt idx="155">
                  <c:v>-23.672497243040723</c:v>
                </c:pt>
                <c:pt idx="156">
                  <c:v>-23.672497243040723</c:v>
                </c:pt>
                <c:pt idx="157">
                  <c:v>-23.672497243040723</c:v>
                </c:pt>
                <c:pt idx="158">
                  <c:v>-23.672497243040723</c:v>
                </c:pt>
                <c:pt idx="159">
                  <c:v>-23.672497243040723</c:v>
                </c:pt>
                <c:pt idx="160">
                  <c:v>-23.672497243040723</c:v>
                </c:pt>
                <c:pt idx="161">
                  <c:v>-23.672497243040723</c:v>
                </c:pt>
                <c:pt idx="162">
                  <c:v>-23.672497243040723</c:v>
                </c:pt>
                <c:pt idx="163">
                  <c:v>-23.672497243040723</c:v>
                </c:pt>
                <c:pt idx="164">
                  <c:v>-23.672497243040723</c:v>
                </c:pt>
                <c:pt idx="165">
                  <c:v>-23.672497243040723</c:v>
                </c:pt>
                <c:pt idx="166">
                  <c:v>-23.672497243040723</c:v>
                </c:pt>
                <c:pt idx="167">
                  <c:v>-23.672497243040723</c:v>
                </c:pt>
                <c:pt idx="168">
                  <c:v>-23.672497243040723</c:v>
                </c:pt>
                <c:pt idx="169">
                  <c:v>-23.672497243040723</c:v>
                </c:pt>
                <c:pt idx="170">
                  <c:v>-23.672497243040723</c:v>
                </c:pt>
                <c:pt idx="171">
                  <c:v>-23.672497243040723</c:v>
                </c:pt>
                <c:pt idx="172">
                  <c:v>-23.672497243040723</c:v>
                </c:pt>
                <c:pt idx="173">
                  <c:v>-23.672497243040723</c:v>
                </c:pt>
                <c:pt idx="174">
                  <c:v>-23.672497243040723</c:v>
                </c:pt>
                <c:pt idx="175">
                  <c:v>-23.672497243040723</c:v>
                </c:pt>
                <c:pt idx="176">
                  <c:v>-23.672497243040723</c:v>
                </c:pt>
                <c:pt idx="177">
                  <c:v>-23.672497243040723</c:v>
                </c:pt>
                <c:pt idx="178">
                  <c:v>-23.672497243040723</c:v>
                </c:pt>
                <c:pt idx="179">
                  <c:v>-23.672497243040723</c:v>
                </c:pt>
                <c:pt idx="180">
                  <c:v>-23.672497243040723</c:v>
                </c:pt>
                <c:pt idx="181">
                  <c:v>-23.672497243040723</c:v>
                </c:pt>
                <c:pt idx="182">
                  <c:v>-23.672497243040723</c:v>
                </c:pt>
                <c:pt idx="183">
                  <c:v>-23.672497243040723</c:v>
                </c:pt>
                <c:pt idx="184">
                  <c:v>-23.672497243040723</c:v>
                </c:pt>
                <c:pt idx="185">
                  <c:v>-23.672497243040723</c:v>
                </c:pt>
                <c:pt idx="186">
                  <c:v>-23.672497243040723</c:v>
                </c:pt>
                <c:pt idx="187">
                  <c:v>-23.672497243040723</c:v>
                </c:pt>
                <c:pt idx="188">
                  <c:v>-23.672497243040723</c:v>
                </c:pt>
                <c:pt idx="189">
                  <c:v>-23.672497243040723</c:v>
                </c:pt>
                <c:pt idx="190">
                  <c:v>-23.672497243040723</c:v>
                </c:pt>
                <c:pt idx="191">
                  <c:v>-23.672497243040723</c:v>
                </c:pt>
                <c:pt idx="192">
                  <c:v>-23.672497243040723</c:v>
                </c:pt>
                <c:pt idx="193">
                  <c:v>-23.672497243040723</c:v>
                </c:pt>
                <c:pt idx="194">
                  <c:v>-23.672497243040723</c:v>
                </c:pt>
                <c:pt idx="195">
                  <c:v>-23.672497243040723</c:v>
                </c:pt>
                <c:pt idx="196">
                  <c:v>-23.672497243040723</c:v>
                </c:pt>
                <c:pt idx="197">
                  <c:v>-23.672497243040723</c:v>
                </c:pt>
                <c:pt idx="198">
                  <c:v>-23.672497243040723</c:v>
                </c:pt>
                <c:pt idx="199">
                  <c:v>-23.672497243040723</c:v>
                </c:pt>
                <c:pt idx="200">
                  <c:v>-23.672497243040723</c:v>
                </c:pt>
                <c:pt idx="201">
                  <c:v>-23.672497243040723</c:v>
                </c:pt>
                <c:pt idx="202">
                  <c:v>-23.672497243040723</c:v>
                </c:pt>
                <c:pt idx="203">
                  <c:v>-23.672497243040723</c:v>
                </c:pt>
                <c:pt idx="204">
                  <c:v>-23.672497243040723</c:v>
                </c:pt>
                <c:pt idx="205">
                  <c:v>-23.672497243040723</c:v>
                </c:pt>
                <c:pt idx="206">
                  <c:v>-23.672497243040723</c:v>
                </c:pt>
                <c:pt idx="207">
                  <c:v>-23.672497243040723</c:v>
                </c:pt>
                <c:pt idx="208">
                  <c:v>-23.672497243040723</c:v>
                </c:pt>
                <c:pt idx="209">
                  <c:v>-23.672497243040723</c:v>
                </c:pt>
                <c:pt idx="210">
                  <c:v>-23.672497243040723</c:v>
                </c:pt>
                <c:pt idx="211">
                  <c:v>-23.672497243040723</c:v>
                </c:pt>
                <c:pt idx="212">
                  <c:v>-23.672497243040723</c:v>
                </c:pt>
                <c:pt idx="213">
                  <c:v>-23.672497243040723</c:v>
                </c:pt>
                <c:pt idx="214">
                  <c:v>-23.672497243040723</c:v>
                </c:pt>
                <c:pt idx="215">
                  <c:v>-23.672497243040723</c:v>
                </c:pt>
                <c:pt idx="216">
                  <c:v>-23.672497243040723</c:v>
                </c:pt>
                <c:pt idx="217">
                  <c:v>-23.672497243040723</c:v>
                </c:pt>
                <c:pt idx="218">
                  <c:v>-23.672497243040723</c:v>
                </c:pt>
                <c:pt idx="219">
                  <c:v>-23.672497243040723</c:v>
                </c:pt>
                <c:pt idx="220">
                  <c:v>-23.672497243040723</c:v>
                </c:pt>
                <c:pt idx="221">
                  <c:v>-23.672497243040723</c:v>
                </c:pt>
                <c:pt idx="222">
                  <c:v>-23.672497243040723</c:v>
                </c:pt>
                <c:pt idx="223">
                  <c:v>-23.672497243040723</c:v>
                </c:pt>
                <c:pt idx="224">
                  <c:v>-23.672497243040723</c:v>
                </c:pt>
                <c:pt idx="225">
                  <c:v>-23.672497243040723</c:v>
                </c:pt>
                <c:pt idx="226">
                  <c:v>-23.672497243040723</c:v>
                </c:pt>
                <c:pt idx="227">
                  <c:v>-23.672497243040723</c:v>
                </c:pt>
                <c:pt idx="228">
                  <c:v>-23.672497243040723</c:v>
                </c:pt>
                <c:pt idx="229">
                  <c:v>-23.672497243040723</c:v>
                </c:pt>
                <c:pt idx="230">
                  <c:v>-23.672497243040723</c:v>
                </c:pt>
                <c:pt idx="231">
                  <c:v>-23.672497243040723</c:v>
                </c:pt>
                <c:pt idx="232">
                  <c:v>-23.672497243040723</c:v>
                </c:pt>
                <c:pt idx="233">
                  <c:v>-23.672497243040723</c:v>
                </c:pt>
                <c:pt idx="234">
                  <c:v>-23.672497243040723</c:v>
                </c:pt>
                <c:pt idx="235">
                  <c:v>-23.672497243040723</c:v>
                </c:pt>
                <c:pt idx="236">
                  <c:v>-23.672497243040723</c:v>
                </c:pt>
                <c:pt idx="237">
                  <c:v>-23.672497243040723</c:v>
                </c:pt>
                <c:pt idx="238">
                  <c:v>-23.672497243040723</c:v>
                </c:pt>
                <c:pt idx="239">
                  <c:v>-23.672497243040723</c:v>
                </c:pt>
                <c:pt idx="240">
                  <c:v>-23.672497243040723</c:v>
                </c:pt>
                <c:pt idx="241">
                  <c:v>-23.672497243040723</c:v>
                </c:pt>
                <c:pt idx="242">
                  <c:v>-23.672497243040723</c:v>
                </c:pt>
                <c:pt idx="243">
                  <c:v>-23.672497243040723</c:v>
                </c:pt>
                <c:pt idx="244">
                  <c:v>-23.672497243040723</c:v>
                </c:pt>
                <c:pt idx="245">
                  <c:v>-23.672497243040723</c:v>
                </c:pt>
                <c:pt idx="246">
                  <c:v>-23.672497243040723</c:v>
                </c:pt>
                <c:pt idx="247">
                  <c:v>-23.672497243040723</c:v>
                </c:pt>
                <c:pt idx="248">
                  <c:v>-23.672497243040723</c:v>
                </c:pt>
                <c:pt idx="249">
                  <c:v>-23.672497243040723</c:v>
                </c:pt>
                <c:pt idx="250">
                  <c:v>-23.672497243040723</c:v>
                </c:pt>
                <c:pt idx="251">
                  <c:v>-23.672497243040723</c:v>
                </c:pt>
                <c:pt idx="252">
                  <c:v>-23.672497243040723</c:v>
                </c:pt>
                <c:pt idx="253">
                  <c:v>-23.672497243040723</c:v>
                </c:pt>
                <c:pt idx="254">
                  <c:v>-23.672497243040723</c:v>
                </c:pt>
                <c:pt idx="255">
                  <c:v>-23.672497243040723</c:v>
                </c:pt>
                <c:pt idx="256">
                  <c:v>-23.672497243040723</c:v>
                </c:pt>
                <c:pt idx="257">
                  <c:v>-23.672497243040723</c:v>
                </c:pt>
                <c:pt idx="258">
                  <c:v>-23.672497243040723</c:v>
                </c:pt>
                <c:pt idx="259">
                  <c:v>-23.672497243040723</c:v>
                </c:pt>
                <c:pt idx="260">
                  <c:v>-23.672497243040723</c:v>
                </c:pt>
                <c:pt idx="261">
                  <c:v>-23.672497243040723</c:v>
                </c:pt>
                <c:pt idx="262">
                  <c:v>-23.672497243040723</c:v>
                </c:pt>
                <c:pt idx="263">
                  <c:v>-23.672497243040723</c:v>
                </c:pt>
                <c:pt idx="264">
                  <c:v>-23.672497243040723</c:v>
                </c:pt>
                <c:pt idx="265">
                  <c:v>-23.672497243040723</c:v>
                </c:pt>
                <c:pt idx="266">
                  <c:v>-23.672497243040723</c:v>
                </c:pt>
                <c:pt idx="267">
                  <c:v>-23.672497243040723</c:v>
                </c:pt>
                <c:pt idx="268">
                  <c:v>-23.672497243040723</c:v>
                </c:pt>
                <c:pt idx="269">
                  <c:v>-23.672497243040723</c:v>
                </c:pt>
                <c:pt idx="270">
                  <c:v>-23.672497243040723</c:v>
                </c:pt>
                <c:pt idx="271">
                  <c:v>-23.672497243040723</c:v>
                </c:pt>
                <c:pt idx="272">
                  <c:v>-23.672497243040723</c:v>
                </c:pt>
                <c:pt idx="273">
                  <c:v>-23.672497243040723</c:v>
                </c:pt>
                <c:pt idx="274">
                  <c:v>-23.672497243040723</c:v>
                </c:pt>
                <c:pt idx="275">
                  <c:v>-23.672497243040723</c:v>
                </c:pt>
                <c:pt idx="276">
                  <c:v>-23.672497243040723</c:v>
                </c:pt>
                <c:pt idx="277">
                  <c:v>-23.672497243040723</c:v>
                </c:pt>
                <c:pt idx="278">
                  <c:v>-23.672497243040723</c:v>
                </c:pt>
                <c:pt idx="279">
                  <c:v>-23.672497243040723</c:v>
                </c:pt>
                <c:pt idx="280">
                  <c:v>-23.672497243040723</c:v>
                </c:pt>
                <c:pt idx="281">
                  <c:v>-23.672497243040723</c:v>
                </c:pt>
                <c:pt idx="282">
                  <c:v>-23.672497243040723</c:v>
                </c:pt>
                <c:pt idx="283">
                  <c:v>-23.672497243040723</c:v>
                </c:pt>
                <c:pt idx="284">
                  <c:v>-23.672497243040723</c:v>
                </c:pt>
                <c:pt idx="285">
                  <c:v>-23.672497243040723</c:v>
                </c:pt>
                <c:pt idx="286">
                  <c:v>-23.672497243040723</c:v>
                </c:pt>
                <c:pt idx="287">
                  <c:v>-23.672497243040723</c:v>
                </c:pt>
                <c:pt idx="288">
                  <c:v>-23.672497243040723</c:v>
                </c:pt>
                <c:pt idx="289">
                  <c:v>-23.672497243040723</c:v>
                </c:pt>
                <c:pt idx="290">
                  <c:v>-23.672497243040723</c:v>
                </c:pt>
                <c:pt idx="291">
                  <c:v>-23.672497243040723</c:v>
                </c:pt>
                <c:pt idx="292">
                  <c:v>-23.672497243040723</c:v>
                </c:pt>
                <c:pt idx="293">
                  <c:v>-23.672497243040723</c:v>
                </c:pt>
                <c:pt idx="294">
                  <c:v>-23.672497243040723</c:v>
                </c:pt>
                <c:pt idx="295">
                  <c:v>-23.672497243040723</c:v>
                </c:pt>
                <c:pt idx="296">
                  <c:v>-23.672497243040723</c:v>
                </c:pt>
                <c:pt idx="297">
                  <c:v>-23.672497243040723</c:v>
                </c:pt>
                <c:pt idx="298">
                  <c:v>-23.672497243040723</c:v>
                </c:pt>
                <c:pt idx="299">
                  <c:v>-23.672497243040723</c:v>
                </c:pt>
                <c:pt idx="300">
                  <c:v>-23.672497243040723</c:v>
                </c:pt>
                <c:pt idx="301">
                  <c:v>-23.672497243040723</c:v>
                </c:pt>
                <c:pt idx="302">
                  <c:v>-23.672497243040723</c:v>
                </c:pt>
                <c:pt idx="303">
                  <c:v>-23.672497243040723</c:v>
                </c:pt>
                <c:pt idx="304">
                  <c:v>-23.672497243040723</c:v>
                </c:pt>
                <c:pt idx="305">
                  <c:v>-23.672497243040723</c:v>
                </c:pt>
                <c:pt idx="306">
                  <c:v>-23.672497243040723</c:v>
                </c:pt>
                <c:pt idx="307">
                  <c:v>-23.672497243040723</c:v>
                </c:pt>
                <c:pt idx="308">
                  <c:v>-23.672497243040723</c:v>
                </c:pt>
                <c:pt idx="309">
                  <c:v>-23.672497243040723</c:v>
                </c:pt>
                <c:pt idx="310">
                  <c:v>-23.672497243040723</c:v>
                </c:pt>
                <c:pt idx="311">
                  <c:v>-23.672497243040723</c:v>
                </c:pt>
                <c:pt idx="312">
                  <c:v>-23.672497243040723</c:v>
                </c:pt>
                <c:pt idx="313">
                  <c:v>-23.672497243040723</c:v>
                </c:pt>
                <c:pt idx="314">
                  <c:v>-23.672497243040723</c:v>
                </c:pt>
                <c:pt idx="315">
                  <c:v>-23.672497243040723</c:v>
                </c:pt>
                <c:pt idx="316">
                  <c:v>-23.672497243040723</c:v>
                </c:pt>
                <c:pt idx="317">
                  <c:v>-23.672497243040723</c:v>
                </c:pt>
                <c:pt idx="318">
                  <c:v>-23.672497243040723</c:v>
                </c:pt>
                <c:pt idx="319">
                  <c:v>-23.672497243040723</c:v>
                </c:pt>
                <c:pt idx="320">
                  <c:v>-23.672497243040723</c:v>
                </c:pt>
                <c:pt idx="321">
                  <c:v>-23.672497243040723</c:v>
                </c:pt>
                <c:pt idx="322">
                  <c:v>-23.672497243040723</c:v>
                </c:pt>
                <c:pt idx="323">
                  <c:v>-23.672497243040723</c:v>
                </c:pt>
                <c:pt idx="324">
                  <c:v>-23.672497243040723</c:v>
                </c:pt>
                <c:pt idx="325">
                  <c:v>-23.672497243040723</c:v>
                </c:pt>
                <c:pt idx="326">
                  <c:v>-23.672497243040723</c:v>
                </c:pt>
                <c:pt idx="327">
                  <c:v>-23.672497243040723</c:v>
                </c:pt>
                <c:pt idx="328">
                  <c:v>-23.672497243040723</c:v>
                </c:pt>
                <c:pt idx="329">
                  <c:v>-23.672497243040723</c:v>
                </c:pt>
                <c:pt idx="330">
                  <c:v>-23.672497243040723</c:v>
                </c:pt>
                <c:pt idx="331">
                  <c:v>-23.672497243040723</c:v>
                </c:pt>
                <c:pt idx="332">
                  <c:v>-23.672497243040723</c:v>
                </c:pt>
                <c:pt idx="333">
                  <c:v>-23.672497243040723</c:v>
                </c:pt>
                <c:pt idx="334">
                  <c:v>-23.672497243040723</c:v>
                </c:pt>
                <c:pt idx="335">
                  <c:v>-23.672497243040723</c:v>
                </c:pt>
                <c:pt idx="336">
                  <c:v>-23.672497243040723</c:v>
                </c:pt>
                <c:pt idx="337">
                  <c:v>-23.672497243040723</c:v>
                </c:pt>
                <c:pt idx="338">
                  <c:v>-23.672497243040723</c:v>
                </c:pt>
                <c:pt idx="339">
                  <c:v>-23.672497243040723</c:v>
                </c:pt>
                <c:pt idx="340">
                  <c:v>-23.672497243040723</c:v>
                </c:pt>
                <c:pt idx="341">
                  <c:v>-23.672497243040723</c:v>
                </c:pt>
                <c:pt idx="342">
                  <c:v>-23.672497243040723</c:v>
                </c:pt>
                <c:pt idx="343">
                  <c:v>-23.672497243040723</c:v>
                </c:pt>
                <c:pt idx="344">
                  <c:v>-23.672497243040723</c:v>
                </c:pt>
                <c:pt idx="345">
                  <c:v>-23.672497243040723</c:v>
                </c:pt>
                <c:pt idx="346">
                  <c:v>-23.672497243040723</c:v>
                </c:pt>
                <c:pt idx="347">
                  <c:v>-23.672497243040723</c:v>
                </c:pt>
                <c:pt idx="348">
                  <c:v>-23.672497243040723</c:v>
                </c:pt>
                <c:pt idx="349">
                  <c:v>-23.672497243040723</c:v>
                </c:pt>
                <c:pt idx="350">
                  <c:v>-23.672497243040723</c:v>
                </c:pt>
                <c:pt idx="351">
                  <c:v>-23.672497243040723</c:v>
                </c:pt>
                <c:pt idx="352">
                  <c:v>-23.672497243040723</c:v>
                </c:pt>
                <c:pt idx="353">
                  <c:v>-23.672497243040723</c:v>
                </c:pt>
                <c:pt idx="354">
                  <c:v>-23.672497243040723</c:v>
                </c:pt>
                <c:pt idx="355">
                  <c:v>-23.672497243040723</c:v>
                </c:pt>
                <c:pt idx="356">
                  <c:v>-23.672497243040723</c:v>
                </c:pt>
                <c:pt idx="357">
                  <c:v>-23.672497243040723</c:v>
                </c:pt>
                <c:pt idx="358">
                  <c:v>-23.672497243040723</c:v>
                </c:pt>
                <c:pt idx="359">
                  <c:v>-23.672497243040723</c:v>
                </c:pt>
                <c:pt idx="360">
                  <c:v>-23.672497243040723</c:v>
                </c:pt>
                <c:pt idx="361">
                  <c:v>-23.672497243040723</c:v>
                </c:pt>
                <c:pt idx="362">
                  <c:v>-23.672497243040723</c:v>
                </c:pt>
                <c:pt idx="363">
                  <c:v>-23.672497243040723</c:v>
                </c:pt>
                <c:pt idx="364">
                  <c:v>-23.672497243040723</c:v>
                </c:pt>
                <c:pt idx="365">
                  <c:v>-23.672497243040723</c:v>
                </c:pt>
                <c:pt idx="366">
                  <c:v>-23.672497243040723</c:v>
                </c:pt>
                <c:pt idx="367">
                  <c:v>-23.672497243040723</c:v>
                </c:pt>
                <c:pt idx="368">
                  <c:v>-23.672497243040723</c:v>
                </c:pt>
                <c:pt idx="369">
                  <c:v>-23.672497243040723</c:v>
                </c:pt>
                <c:pt idx="370">
                  <c:v>-23.672497243040723</c:v>
                </c:pt>
                <c:pt idx="371">
                  <c:v>-23.672497243040723</c:v>
                </c:pt>
                <c:pt idx="372">
                  <c:v>-23.672497243040723</c:v>
                </c:pt>
                <c:pt idx="373">
                  <c:v>-23.672497243040723</c:v>
                </c:pt>
                <c:pt idx="374">
                  <c:v>-23.672497243040723</c:v>
                </c:pt>
                <c:pt idx="375">
                  <c:v>-23.672497243040723</c:v>
                </c:pt>
                <c:pt idx="376">
                  <c:v>-23.672497243040723</c:v>
                </c:pt>
                <c:pt idx="377">
                  <c:v>-23.672497243040723</c:v>
                </c:pt>
                <c:pt idx="378">
                  <c:v>-23.672497243040723</c:v>
                </c:pt>
                <c:pt idx="379">
                  <c:v>-23.672497243040723</c:v>
                </c:pt>
                <c:pt idx="380">
                  <c:v>-23.672497243040723</c:v>
                </c:pt>
                <c:pt idx="381">
                  <c:v>-23.672497243040723</c:v>
                </c:pt>
                <c:pt idx="382">
                  <c:v>-23.672497243040723</c:v>
                </c:pt>
                <c:pt idx="383">
                  <c:v>-23.672497243040723</c:v>
                </c:pt>
                <c:pt idx="384">
                  <c:v>-23.672497243040723</c:v>
                </c:pt>
                <c:pt idx="385">
                  <c:v>-23.672497243040723</c:v>
                </c:pt>
                <c:pt idx="386">
                  <c:v>-23.672497243040723</c:v>
                </c:pt>
                <c:pt idx="387">
                  <c:v>-23.672497243040723</c:v>
                </c:pt>
                <c:pt idx="388">
                  <c:v>-23.672497243040723</c:v>
                </c:pt>
                <c:pt idx="389">
                  <c:v>-23.672497243040723</c:v>
                </c:pt>
                <c:pt idx="390">
                  <c:v>-23.672497243040723</c:v>
                </c:pt>
                <c:pt idx="391">
                  <c:v>-23.672497243040723</c:v>
                </c:pt>
                <c:pt idx="392">
                  <c:v>-23.672497243040723</c:v>
                </c:pt>
                <c:pt idx="393">
                  <c:v>-23.672497243040723</c:v>
                </c:pt>
                <c:pt idx="394">
                  <c:v>-23.672497243040723</c:v>
                </c:pt>
                <c:pt idx="395">
                  <c:v>-23.672497243040723</c:v>
                </c:pt>
                <c:pt idx="396">
                  <c:v>-23.672497243040723</c:v>
                </c:pt>
                <c:pt idx="397">
                  <c:v>-23.672497243040723</c:v>
                </c:pt>
                <c:pt idx="398">
                  <c:v>-23.672497243040723</c:v>
                </c:pt>
                <c:pt idx="399">
                  <c:v>-23.672497243040723</c:v>
                </c:pt>
                <c:pt idx="400">
                  <c:v>-23.672497243040723</c:v>
                </c:pt>
                <c:pt idx="401">
                  <c:v>-23.672497243040723</c:v>
                </c:pt>
                <c:pt idx="402">
                  <c:v>-23.672497243040723</c:v>
                </c:pt>
                <c:pt idx="403">
                  <c:v>-23.672497243040723</c:v>
                </c:pt>
                <c:pt idx="404">
                  <c:v>-23.672497243040723</c:v>
                </c:pt>
                <c:pt idx="405">
                  <c:v>-23.672497243040723</c:v>
                </c:pt>
                <c:pt idx="406">
                  <c:v>-23.672497243040723</c:v>
                </c:pt>
                <c:pt idx="407">
                  <c:v>-23.672497243040723</c:v>
                </c:pt>
                <c:pt idx="408">
                  <c:v>-23.672497243040723</c:v>
                </c:pt>
                <c:pt idx="409">
                  <c:v>-23.672497243040723</c:v>
                </c:pt>
                <c:pt idx="410">
                  <c:v>-23.672497243040723</c:v>
                </c:pt>
                <c:pt idx="411">
                  <c:v>-23.672497243040723</c:v>
                </c:pt>
                <c:pt idx="412">
                  <c:v>-23.672497243040723</c:v>
                </c:pt>
                <c:pt idx="413">
                  <c:v>-23.672497243040723</c:v>
                </c:pt>
                <c:pt idx="414">
                  <c:v>-23.672497243040723</c:v>
                </c:pt>
                <c:pt idx="415">
                  <c:v>-23.672497243040723</c:v>
                </c:pt>
                <c:pt idx="416">
                  <c:v>-23.672497243040723</c:v>
                </c:pt>
                <c:pt idx="417">
                  <c:v>-23.672497243040723</c:v>
                </c:pt>
                <c:pt idx="418">
                  <c:v>-23.672497243040723</c:v>
                </c:pt>
                <c:pt idx="419">
                  <c:v>-23.672497243040723</c:v>
                </c:pt>
                <c:pt idx="420">
                  <c:v>-23.672497243040723</c:v>
                </c:pt>
                <c:pt idx="421">
                  <c:v>-23.672497243040723</c:v>
                </c:pt>
                <c:pt idx="422">
                  <c:v>-23.672497243040723</c:v>
                </c:pt>
                <c:pt idx="423">
                  <c:v>-23.672497243040723</c:v>
                </c:pt>
                <c:pt idx="424">
                  <c:v>-23.672497243040723</c:v>
                </c:pt>
                <c:pt idx="425">
                  <c:v>-23.672497243040723</c:v>
                </c:pt>
                <c:pt idx="426">
                  <c:v>-23.672497243040723</c:v>
                </c:pt>
                <c:pt idx="427">
                  <c:v>-23.672497243040723</c:v>
                </c:pt>
                <c:pt idx="428">
                  <c:v>-23.672497243040723</c:v>
                </c:pt>
                <c:pt idx="429">
                  <c:v>-23.672497243040723</c:v>
                </c:pt>
                <c:pt idx="430">
                  <c:v>-23.672497243040723</c:v>
                </c:pt>
                <c:pt idx="431">
                  <c:v>-23.672497243040723</c:v>
                </c:pt>
                <c:pt idx="432">
                  <c:v>-23.672497243040723</c:v>
                </c:pt>
                <c:pt idx="433">
                  <c:v>-23.672497243040723</c:v>
                </c:pt>
                <c:pt idx="434">
                  <c:v>-23.672497243040723</c:v>
                </c:pt>
                <c:pt idx="435">
                  <c:v>-23.672497243040723</c:v>
                </c:pt>
                <c:pt idx="436">
                  <c:v>-23.672497243040723</c:v>
                </c:pt>
                <c:pt idx="437">
                  <c:v>-23.672497243040723</c:v>
                </c:pt>
                <c:pt idx="438">
                  <c:v>-23.672497243040723</c:v>
                </c:pt>
                <c:pt idx="439">
                  <c:v>-23.672497243040723</c:v>
                </c:pt>
                <c:pt idx="440">
                  <c:v>-23.672497243040723</c:v>
                </c:pt>
                <c:pt idx="441">
                  <c:v>-23.672497243040723</c:v>
                </c:pt>
                <c:pt idx="442">
                  <c:v>-23.672497243040723</c:v>
                </c:pt>
                <c:pt idx="443">
                  <c:v>-23.672497243040723</c:v>
                </c:pt>
                <c:pt idx="444">
                  <c:v>-23.672497243040723</c:v>
                </c:pt>
                <c:pt idx="445">
                  <c:v>-23.672497243040723</c:v>
                </c:pt>
                <c:pt idx="446">
                  <c:v>-23.672497243040723</c:v>
                </c:pt>
                <c:pt idx="447">
                  <c:v>-23.672497243040723</c:v>
                </c:pt>
                <c:pt idx="448">
                  <c:v>-23.672497243040723</c:v>
                </c:pt>
                <c:pt idx="449">
                  <c:v>-23.672497243040723</c:v>
                </c:pt>
                <c:pt idx="450">
                  <c:v>-23.672497243040723</c:v>
                </c:pt>
                <c:pt idx="451">
                  <c:v>-23.672497243040723</c:v>
                </c:pt>
                <c:pt idx="452">
                  <c:v>-23.672497243040723</c:v>
                </c:pt>
                <c:pt idx="453">
                  <c:v>-23.672497243040723</c:v>
                </c:pt>
                <c:pt idx="454">
                  <c:v>-23.672497243040723</c:v>
                </c:pt>
                <c:pt idx="455">
                  <c:v>-23.672497243040723</c:v>
                </c:pt>
                <c:pt idx="456">
                  <c:v>-23.672497243040723</c:v>
                </c:pt>
                <c:pt idx="457">
                  <c:v>-23.672497243040723</c:v>
                </c:pt>
                <c:pt idx="458">
                  <c:v>-23.672497243040723</c:v>
                </c:pt>
                <c:pt idx="459">
                  <c:v>-23.672497243040723</c:v>
                </c:pt>
                <c:pt idx="460">
                  <c:v>-23.672497243040723</c:v>
                </c:pt>
                <c:pt idx="461">
                  <c:v>-23.672497243040723</c:v>
                </c:pt>
                <c:pt idx="462">
                  <c:v>-23.672497243040723</c:v>
                </c:pt>
                <c:pt idx="463">
                  <c:v>-23.672497243040723</c:v>
                </c:pt>
                <c:pt idx="464">
                  <c:v>-23.672497243040723</c:v>
                </c:pt>
                <c:pt idx="465">
                  <c:v>-23.672497243040723</c:v>
                </c:pt>
                <c:pt idx="466">
                  <c:v>-23.672497243040723</c:v>
                </c:pt>
                <c:pt idx="467">
                  <c:v>-23.672497243040723</c:v>
                </c:pt>
                <c:pt idx="468">
                  <c:v>-23.672497243040723</c:v>
                </c:pt>
                <c:pt idx="469">
                  <c:v>-23.672497243040723</c:v>
                </c:pt>
                <c:pt idx="470">
                  <c:v>-23.672497243040723</c:v>
                </c:pt>
                <c:pt idx="471">
                  <c:v>-23.672497243040723</c:v>
                </c:pt>
                <c:pt idx="472">
                  <c:v>-23.672497243040723</c:v>
                </c:pt>
                <c:pt idx="473">
                  <c:v>-23.672497243040723</c:v>
                </c:pt>
                <c:pt idx="474">
                  <c:v>-23.672497243040723</c:v>
                </c:pt>
                <c:pt idx="475">
                  <c:v>-23.672497243040723</c:v>
                </c:pt>
                <c:pt idx="476">
                  <c:v>-23.672497243040723</c:v>
                </c:pt>
                <c:pt idx="477">
                  <c:v>-23.672497243040723</c:v>
                </c:pt>
                <c:pt idx="478">
                  <c:v>-23.672497243040723</c:v>
                </c:pt>
                <c:pt idx="479">
                  <c:v>-23.672497243040723</c:v>
                </c:pt>
                <c:pt idx="480">
                  <c:v>-23.672497243040723</c:v>
                </c:pt>
                <c:pt idx="481">
                  <c:v>-23.672497243040723</c:v>
                </c:pt>
                <c:pt idx="482">
                  <c:v>-23.672497243040723</c:v>
                </c:pt>
                <c:pt idx="483">
                  <c:v>-23.672497243040723</c:v>
                </c:pt>
                <c:pt idx="484">
                  <c:v>-23.672497243040723</c:v>
                </c:pt>
                <c:pt idx="485">
                  <c:v>-23.672497243040723</c:v>
                </c:pt>
                <c:pt idx="486">
                  <c:v>-23.672497243040723</c:v>
                </c:pt>
                <c:pt idx="487">
                  <c:v>-23.672497243040723</c:v>
                </c:pt>
                <c:pt idx="488">
                  <c:v>-23.672497243040723</c:v>
                </c:pt>
                <c:pt idx="489">
                  <c:v>-23.672497243040723</c:v>
                </c:pt>
                <c:pt idx="490">
                  <c:v>-23.672497243040723</c:v>
                </c:pt>
                <c:pt idx="491">
                  <c:v>-23.672497243040723</c:v>
                </c:pt>
                <c:pt idx="492">
                  <c:v>-23.672497243040723</c:v>
                </c:pt>
                <c:pt idx="493">
                  <c:v>-23.672497243040723</c:v>
                </c:pt>
                <c:pt idx="494">
                  <c:v>-23.672497243040723</c:v>
                </c:pt>
                <c:pt idx="495">
                  <c:v>-23.672497243040723</c:v>
                </c:pt>
                <c:pt idx="496">
                  <c:v>-23.672497243040723</c:v>
                </c:pt>
                <c:pt idx="497">
                  <c:v>-23.672497243040723</c:v>
                </c:pt>
                <c:pt idx="498">
                  <c:v>-23.672497243040723</c:v>
                </c:pt>
                <c:pt idx="499">
                  <c:v>-23.672497243040723</c:v>
                </c:pt>
                <c:pt idx="500">
                  <c:v>-23.672497243040723</c:v>
                </c:pt>
                <c:pt idx="501">
                  <c:v>-23.672497243040723</c:v>
                </c:pt>
                <c:pt idx="502">
                  <c:v>-23.672497243040723</c:v>
                </c:pt>
                <c:pt idx="503">
                  <c:v>-23.672497243040723</c:v>
                </c:pt>
                <c:pt idx="504">
                  <c:v>-23.672497243040723</c:v>
                </c:pt>
                <c:pt idx="505">
                  <c:v>-23.672497243040723</c:v>
                </c:pt>
                <c:pt idx="506">
                  <c:v>-23.672497243040723</c:v>
                </c:pt>
                <c:pt idx="507">
                  <c:v>-23.672497243040723</c:v>
                </c:pt>
                <c:pt idx="508">
                  <c:v>-23.672497243040723</c:v>
                </c:pt>
                <c:pt idx="509">
                  <c:v>-23.672497243040723</c:v>
                </c:pt>
                <c:pt idx="510">
                  <c:v>-23.672497243040723</c:v>
                </c:pt>
                <c:pt idx="511">
                  <c:v>-23.672497243040723</c:v>
                </c:pt>
                <c:pt idx="512">
                  <c:v>-23.672497243040723</c:v>
                </c:pt>
                <c:pt idx="513">
                  <c:v>-23.672497243040723</c:v>
                </c:pt>
                <c:pt idx="514">
                  <c:v>-23.672497243040723</c:v>
                </c:pt>
                <c:pt idx="515">
                  <c:v>-23.672497243040723</c:v>
                </c:pt>
                <c:pt idx="516">
                  <c:v>-23.672497243040723</c:v>
                </c:pt>
                <c:pt idx="517">
                  <c:v>-23.672497243040723</c:v>
                </c:pt>
                <c:pt idx="518">
                  <c:v>-23.672497243040723</c:v>
                </c:pt>
                <c:pt idx="519">
                  <c:v>-23.672497243040723</c:v>
                </c:pt>
                <c:pt idx="520">
                  <c:v>-23.672497243040723</c:v>
                </c:pt>
                <c:pt idx="521">
                  <c:v>-23.672497243040723</c:v>
                </c:pt>
                <c:pt idx="522">
                  <c:v>-23.672497243040723</c:v>
                </c:pt>
                <c:pt idx="523">
                  <c:v>-23.672497243040723</c:v>
                </c:pt>
                <c:pt idx="524">
                  <c:v>-23.672497243040723</c:v>
                </c:pt>
                <c:pt idx="525">
                  <c:v>-23.672497243040723</c:v>
                </c:pt>
                <c:pt idx="526">
                  <c:v>-23.672497243040723</c:v>
                </c:pt>
                <c:pt idx="527">
                  <c:v>-23.672497243040723</c:v>
                </c:pt>
                <c:pt idx="528">
                  <c:v>-23.672497243040723</c:v>
                </c:pt>
                <c:pt idx="529">
                  <c:v>-23.672497243040723</c:v>
                </c:pt>
                <c:pt idx="530">
                  <c:v>-23.672497243040723</c:v>
                </c:pt>
                <c:pt idx="531">
                  <c:v>-23.672497243040723</c:v>
                </c:pt>
                <c:pt idx="532">
                  <c:v>-23.672497243040723</c:v>
                </c:pt>
                <c:pt idx="533">
                  <c:v>-23.672497243040723</c:v>
                </c:pt>
                <c:pt idx="534">
                  <c:v>-23.672497243040723</c:v>
                </c:pt>
                <c:pt idx="535">
                  <c:v>-23.672497243040723</c:v>
                </c:pt>
                <c:pt idx="536">
                  <c:v>-23.672497243040723</c:v>
                </c:pt>
                <c:pt idx="537">
                  <c:v>-23.672497243040723</c:v>
                </c:pt>
                <c:pt idx="538">
                  <c:v>-23.672497243040723</c:v>
                </c:pt>
                <c:pt idx="539">
                  <c:v>-23.672497243040723</c:v>
                </c:pt>
                <c:pt idx="540">
                  <c:v>-23.672497243040723</c:v>
                </c:pt>
                <c:pt idx="541">
                  <c:v>-23.672497243040723</c:v>
                </c:pt>
                <c:pt idx="542">
                  <c:v>-23.672497243040723</c:v>
                </c:pt>
                <c:pt idx="543">
                  <c:v>-23.672497243040723</c:v>
                </c:pt>
                <c:pt idx="544">
                  <c:v>-23.672497243040723</c:v>
                </c:pt>
                <c:pt idx="545">
                  <c:v>-23.672497243040723</c:v>
                </c:pt>
                <c:pt idx="546">
                  <c:v>-23.672497243040723</c:v>
                </c:pt>
                <c:pt idx="547">
                  <c:v>-23.672497243040723</c:v>
                </c:pt>
                <c:pt idx="548">
                  <c:v>-23.672497243040723</c:v>
                </c:pt>
                <c:pt idx="549">
                  <c:v>-23.672497243040723</c:v>
                </c:pt>
                <c:pt idx="550">
                  <c:v>-23.672497243040723</c:v>
                </c:pt>
                <c:pt idx="551">
                  <c:v>-23.672497243040723</c:v>
                </c:pt>
                <c:pt idx="552">
                  <c:v>-23.672497243040723</c:v>
                </c:pt>
                <c:pt idx="553">
                  <c:v>-23.672497243040723</c:v>
                </c:pt>
                <c:pt idx="554">
                  <c:v>-23.672497243040723</c:v>
                </c:pt>
                <c:pt idx="555">
                  <c:v>-23.672497243040723</c:v>
                </c:pt>
                <c:pt idx="556">
                  <c:v>-23.672497243040723</c:v>
                </c:pt>
                <c:pt idx="557">
                  <c:v>-23.672497243040723</c:v>
                </c:pt>
                <c:pt idx="558">
                  <c:v>-23.672497243040723</c:v>
                </c:pt>
                <c:pt idx="559">
                  <c:v>-23.672497243040723</c:v>
                </c:pt>
                <c:pt idx="560">
                  <c:v>-23.672497243040723</c:v>
                </c:pt>
                <c:pt idx="561">
                  <c:v>-23.672497243040723</c:v>
                </c:pt>
                <c:pt idx="562">
                  <c:v>-23.672497243040723</c:v>
                </c:pt>
                <c:pt idx="563">
                  <c:v>-23.672497243040723</c:v>
                </c:pt>
                <c:pt idx="564">
                  <c:v>-23.672497243040723</c:v>
                </c:pt>
                <c:pt idx="565">
                  <c:v>-23.672497243040723</c:v>
                </c:pt>
                <c:pt idx="566">
                  <c:v>-23.672497243040723</c:v>
                </c:pt>
                <c:pt idx="567">
                  <c:v>-23.672497243040723</c:v>
                </c:pt>
                <c:pt idx="568">
                  <c:v>-23.672497243040723</c:v>
                </c:pt>
                <c:pt idx="569">
                  <c:v>-23.672497243040723</c:v>
                </c:pt>
                <c:pt idx="570">
                  <c:v>-23.672497243040723</c:v>
                </c:pt>
                <c:pt idx="571">
                  <c:v>-23.672497243040723</c:v>
                </c:pt>
                <c:pt idx="572">
                  <c:v>-23.672497243040723</c:v>
                </c:pt>
                <c:pt idx="573">
                  <c:v>-23.672497243040723</c:v>
                </c:pt>
                <c:pt idx="574">
                  <c:v>-23.672497243040723</c:v>
                </c:pt>
                <c:pt idx="575">
                  <c:v>-23.672497243040723</c:v>
                </c:pt>
                <c:pt idx="576">
                  <c:v>-23.672497243040723</c:v>
                </c:pt>
                <c:pt idx="577">
                  <c:v>-23.672497243040723</c:v>
                </c:pt>
                <c:pt idx="578">
                  <c:v>-23.672497243040723</c:v>
                </c:pt>
                <c:pt idx="579">
                  <c:v>-23.672497243040723</c:v>
                </c:pt>
                <c:pt idx="580">
                  <c:v>-23.672497243040723</c:v>
                </c:pt>
                <c:pt idx="581">
                  <c:v>-23.672497243040723</c:v>
                </c:pt>
                <c:pt idx="582">
                  <c:v>-23.672497243040723</c:v>
                </c:pt>
                <c:pt idx="583">
                  <c:v>-23.672497243040723</c:v>
                </c:pt>
                <c:pt idx="584">
                  <c:v>-23.672497243040723</c:v>
                </c:pt>
                <c:pt idx="585">
                  <c:v>-23.672497243040723</c:v>
                </c:pt>
                <c:pt idx="586">
                  <c:v>-23.672497243040723</c:v>
                </c:pt>
                <c:pt idx="587">
                  <c:v>-23.672497243040723</c:v>
                </c:pt>
                <c:pt idx="588">
                  <c:v>-23.672497243040723</c:v>
                </c:pt>
                <c:pt idx="589">
                  <c:v>-23.672497243040723</c:v>
                </c:pt>
                <c:pt idx="590">
                  <c:v>-23.672497243040723</c:v>
                </c:pt>
                <c:pt idx="591">
                  <c:v>-23.672497243040723</c:v>
                </c:pt>
                <c:pt idx="592">
                  <c:v>-23.672497243040723</c:v>
                </c:pt>
                <c:pt idx="593">
                  <c:v>-23.672497243040723</c:v>
                </c:pt>
                <c:pt idx="594">
                  <c:v>-23.672497243040723</c:v>
                </c:pt>
                <c:pt idx="595">
                  <c:v>-23.67180643356199</c:v>
                </c:pt>
                <c:pt idx="596">
                  <c:v>-23.67180643356199</c:v>
                </c:pt>
                <c:pt idx="597">
                  <c:v>-23.67180643356199</c:v>
                </c:pt>
                <c:pt idx="598">
                  <c:v>-23.67180643356199</c:v>
                </c:pt>
                <c:pt idx="599">
                  <c:v>-23.67180643356199</c:v>
                </c:pt>
                <c:pt idx="600">
                  <c:v>-23.67180643356199</c:v>
                </c:pt>
                <c:pt idx="601">
                  <c:v>-23.67180643356199</c:v>
                </c:pt>
                <c:pt idx="602">
                  <c:v>-23.67180643356199</c:v>
                </c:pt>
                <c:pt idx="603">
                  <c:v>-23.67180643356199</c:v>
                </c:pt>
                <c:pt idx="604">
                  <c:v>-23.67180643356199</c:v>
                </c:pt>
                <c:pt idx="605">
                  <c:v>-23.67180643356199</c:v>
                </c:pt>
                <c:pt idx="606">
                  <c:v>-23.67180643356199</c:v>
                </c:pt>
                <c:pt idx="607">
                  <c:v>-23.67180643356199</c:v>
                </c:pt>
                <c:pt idx="608">
                  <c:v>-23.67180643356199</c:v>
                </c:pt>
                <c:pt idx="609">
                  <c:v>-23.67180643356199</c:v>
                </c:pt>
                <c:pt idx="610">
                  <c:v>-23.67180643356199</c:v>
                </c:pt>
                <c:pt idx="611">
                  <c:v>-23.67180643356199</c:v>
                </c:pt>
                <c:pt idx="612">
                  <c:v>-23.67180643356199</c:v>
                </c:pt>
                <c:pt idx="613">
                  <c:v>-23.67180643356199</c:v>
                </c:pt>
              </c:numCache>
            </c:numRef>
          </c:xVal>
          <c:yVal>
            <c:numRef>
              <c:f>'[1]CO2-JGC Vert'!$A$2:$A$615</c:f>
              <c:numCache>
                <c:formatCode>General</c:formatCode>
                <c:ptCount val="6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</c:numCache>
            </c:numRef>
          </c:yVal>
        </c:ser>
        <c:ser>
          <c:idx val="2"/>
          <c:order val="2"/>
          <c:tx>
            <c:strRef>
              <c:f>'[1]CO2-JGC Vert'!$AU$1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'[1]CO2-JGC Vert'!$AU$2:$AU$615</c:f>
              <c:numCache>
                <c:formatCode>General</c:formatCode>
                <c:ptCount val="614"/>
                <c:pt idx="0">
                  <c:v>-24.111580408223741</c:v>
                </c:pt>
                <c:pt idx="1">
                  <c:v>-24.111580408223741</c:v>
                </c:pt>
                <c:pt idx="2">
                  <c:v>-24.111580408223741</c:v>
                </c:pt>
                <c:pt idx="3">
                  <c:v>-24.111580408223741</c:v>
                </c:pt>
                <c:pt idx="4">
                  <c:v>-24.111580408223741</c:v>
                </c:pt>
                <c:pt idx="5">
                  <c:v>-24.111580408223741</c:v>
                </c:pt>
                <c:pt idx="6">
                  <c:v>-24.111580408223741</c:v>
                </c:pt>
                <c:pt idx="7">
                  <c:v>-24.111580408223741</c:v>
                </c:pt>
                <c:pt idx="8">
                  <c:v>-24.111580408223741</c:v>
                </c:pt>
                <c:pt idx="9">
                  <c:v>-24.111580408223741</c:v>
                </c:pt>
                <c:pt idx="10">
                  <c:v>-24.111580408223741</c:v>
                </c:pt>
                <c:pt idx="11">
                  <c:v>-24.111580408223741</c:v>
                </c:pt>
                <c:pt idx="12">
                  <c:v>-24.111580408223741</c:v>
                </c:pt>
                <c:pt idx="13">
                  <c:v>-24.111580408223741</c:v>
                </c:pt>
                <c:pt idx="14">
                  <c:v>-24.111580408223741</c:v>
                </c:pt>
                <c:pt idx="15">
                  <c:v>-24.111580408223741</c:v>
                </c:pt>
                <c:pt idx="16">
                  <c:v>-24.111580408223741</c:v>
                </c:pt>
                <c:pt idx="17">
                  <c:v>-24.111580408223741</c:v>
                </c:pt>
                <c:pt idx="18">
                  <c:v>-24.111580408223741</c:v>
                </c:pt>
                <c:pt idx="19">
                  <c:v>-24.111580408223741</c:v>
                </c:pt>
                <c:pt idx="20">
                  <c:v>-24.111580408223741</c:v>
                </c:pt>
                <c:pt idx="21">
                  <c:v>-24.111580408223741</c:v>
                </c:pt>
                <c:pt idx="22">
                  <c:v>-24.111580408223741</c:v>
                </c:pt>
                <c:pt idx="23">
                  <c:v>-24.111580408223741</c:v>
                </c:pt>
                <c:pt idx="24">
                  <c:v>-24.111580408223741</c:v>
                </c:pt>
                <c:pt idx="25">
                  <c:v>-24.111580408223741</c:v>
                </c:pt>
                <c:pt idx="26">
                  <c:v>-24.111580408223741</c:v>
                </c:pt>
                <c:pt idx="27">
                  <c:v>-24.111580408223741</c:v>
                </c:pt>
                <c:pt idx="28">
                  <c:v>-24.111580408223741</c:v>
                </c:pt>
                <c:pt idx="29">
                  <c:v>-24.111580408223741</c:v>
                </c:pt>
                <c:pt idx="30">
                  <c:v>-24.111580408223741</c:v>
                </c:pt>
                <c:pt idx="31">
                  <c:v>-24.111580408223741</c:v>
                </c:pt>
                <c:pt idx="32">
                  <c:v>-24.111580408223741</c:v>
                </c:pt>
                <c:pt idx="33">
                  <c:v>-24.111580408223741</c:v>
                </c:pt>
                <c:pt idx="34">
                  <c:v>-24.111580408223741</c:v>
                </c:pt>
                <c:pt idx="35">
                  <c:v>-24.111580408223741</c:v>
                </c:pt>
                <c:pt idx="36">
                  <c:v>-24.111580408223741</c:v>
                </c:pt>
                <c:pt idx="37">
                  <c:v>-24.111580408223741</c:v>
                </c:pt>
                <c:pt idx="38">
                  <c:v>-24.111580408223741</c:v>
                </c:pt>
                <c:pt idx="39">
                  <c:v>-24.111580408223741</c:v>
                </c:pt>
                <c:pt idx="40">
                  <c:v>-24.111580408223741</c:v>
                </c:pt>
                <c:pt idx="41">
                  <c:v>-24.111580408223741</c:v>
                </c:pt>
                <c:pt idx="42">
                  <c:v>-24.111580408223741</c:v>
                </c:pt>
                <c:pt idx="43">
                  <c:v>-24.111580408223741</c:v>
                </c:pt>
                <c:pt idx="44">
                  <c:v>-24.111580408223741</c:v>
                </c:pt>
                <c:pt idx="45">
                  <c:v>-24.111580408223741</c:v>
                </c:pt>
                <c:pt idx="46">
                  <c:v>-24.111580408223741</c:v>
                </c:pt>
                <c:pt idx="47">
                  <c:v>-24.111580408223741</c:v>
                </c:pt>
                <c:pt idx="48">
                  <c:v>-24.111580408223741</c:v>
                </c:pt>
                <c:pt idx="49">
                  <c:v>-24.111580408223741</c:v>
                </c:pt>
                <c:pt idx="50">
                  <c:v>-24.111580408223741</c:v>
                </c:pt>
                <c:pt idx="51">
                  <c:v>-24.111580408223741</c:v>
                </c:pt>
                <c:pt idx="52">
                  <c:v>-24.111580408223741</c:v>
                </c:pt>
                <c:pt idx="53">
                  <c:v>-24.111580408223741</c:v>
                </c:pt>
                <c:pt idx="54">
                  <c:v>-24.111580408223741</c:v>
                </c:pt>
                <c:pt idx="55">
                  <c:v>-24.111580408223741</c:v>
                </c:pt>
                <c:pt idx="56">
                  <c:v>-24.111580408223741</c:v>
                </c:pt>
                <c:pt idx="57">
                  <c:v>-24.111580408223741</c:v>
                </c:pt>
                <c:pt idx="58">
                  <c:v>-24.111580408223741</c:v>
                </c:pt>
                <c:pt idx="59">
                  <c:v>-24.111580408223741</c:v>
                </c:pt>
                <c:pt idx="60">
                  <c:v>-24.111580408223741</c:v>
                </c:pt>
                <c:pt idx="61">
                  <c:v>-24.111580408223741</c:v>
                </c:pt>
                <c:pt idx="62">
                  <c:v>-24.111580408223741</c:v>
                </c:pt>
                <c:pt idx="63">
                  <c:v>-24.111580408223741</c:v>
                </c:pt>
                <c:pt idx="64">
                  <c:v>-24.111580408223741</c:v>
                </c:pt>
                <c:pt idx="65">
                  <c:v>-24.111580408223741</c:v>
                </c:pt>
                <c:pt idx="66">
                  <c:v>-24.111580408223741</c:v>
                </c:pt>
                <c:pt idx="67">
                  <c:v>-24.111580408223741</c:v>
                </c:pt>
                <c:pt idx="68">
                  <c:v>-24.111580408223741</c:v>
                </c:pt>
                <c:pt idx="69">
                  <c:v>-24.111580408223741</c:v>
                </c:pt>
                <c:pt idx="70">
                  <c:v>-24.111580408223741</c:v>
                </c:pt>
                <c:pt idx="71">
                  <c:v>-24.111580408223741</c:v>
                </c:pt>
                <c:pt idx="72">
                  <c:v>-24.111580408223741</c:v>
                </c:pt>
                <c:pt idx="73">
                  <c:v>-24.111580408223741</c:v>
                </c:pt>
                <c:pt idx="74">
                  <c:v>-24.111580408223741</c:v>
                </c:pt>
                <c:pt idx="75">
                  <c:v>-24.111580408223741</c:v>
                </c:pt>
                <c:pt idx="76">
                  <c:v>-24.111580408223741</c:v>
                </c:pt>
                <c:pt idx="77">
                  <c:v>-24.111580408223741</c:v>
                </c:pt>
                <c:pt idx="78">
                  <c:v>-24.111580408223741</c:v>
                </c:pt>
                <c:pt idx="79">
                  <c:v>-24.111580408223741</c:v>
                </c:pt>
                <c:pt idx="80">
                  <c:v>-24.111580408223741</c:v>
                </c:pt>
                <c:pt idx="81">
                  <c:v>-24.111580408223741</c:v>
                </c:pt>
                <c:pt idx="82">
                  <c:v>-24.111580408223741</c:v>
                </c:pt>
                <c:pt idx="83">
                  <c:v>-24.111580408223741</c:v>
                </c:pt>
                <c:pt idx="84">
                  <c:v>-24.111580408223741</c:v>
                </c:pt>
                <c:pt idx="85">
                  <c:v>-24.111580408223741</c:v>
                </c:pt>
                <c:pt idx="86">
                  <c:v>-24.111580408223741</c:v>
                </c:pt>
                <c:pt idx="87">
                  <c:v>-24.111580408223741</c:v>
                </c:pt>
                <c:pt idx="88">
                  <c:v>-24.111580408223741</c:v>
                </c:pt>
                <c:pt idx="89">
                  <c:v>-24.111580408223741</c:v>
                </c:pt>
                <c:pt idx="90">
                  <c:v>-24.111580408223741</c:v>
                </c:pt>
                <c:pt idx="91">
                  <c:v>-24.111580408223741</c:v>
                </c:pt>
                <c:pt idx="92">
                  <c:v>-24.111580408223741</c:v>
                </c:pt>
                <c:pt idx="93">
                  <c:v>-24.111580408223741</c:v>
                </c:pt>
                <c:pt idx="94">
                  <c:v>-24.111580408223741</c:v>
                </c:pt>
                <c:pt idx="95">
                  <c:v>-24.111580408223741</c:v>
                </c:pt>
                <c:pt idx="96">
                  <c:v>-24.111580408223741</c:v>
                </c:pt>
                <c:pt idx="97">
                  <c:v>-24.111580408223741</c:v>
                </c:pt>
                <c:pt idx="98">
                  <c:v>-24.111580408223741</c:v>
                </c:pt>
                <c:pt idx="99">
                  <c:v>-24.111580408223741</c:v>
                </c:pt>
                <c:pt idx="100">
                  <c:v>-24.111580408223741</c:v>
                </c:pt>
                <c:pt idx="101">
                  <c:v>-24.111580408223741</c:v>
                </c:pt>
                <c:pt idx="102">
                  <c:v>-24.111580408223741</c:v>
                </c:pt>
                <c:pt idx="103">
                  <c:v>-24.111580408223741</c:v>
                </c:pt>
                <c:pt idx="104">
                  <c:v>-24.111580408223741</c:v>
                </c:pt>
                <c:pt idx="105">
                  <c:v>-24.111580408223741</c:v>
                </c:pt>
                <c:pt idx="106">
                  <c:v>-24.111580408223741</c:v>
                </c:pt>
                <c:pt idx="107">
                  <c:v>-24.111580408223741</c:v>
                </c:pt>
                <c:pt idx="108">
                  <c:v>-24.111580408223741</c:v>
                </c:pt>
                <c:pt idx="109">
                  <c:v>-24.111580408223741</c:v>
                </c:pt>
                <c:pt idx="110">
                  <c:v>-24.111580408223741</c:v>
                </c:pt>
                <c:pt idx="111">
                  <c:v>-24.111580408223741</c:v>
                </c:pt>
                <c:pt idx="112">
                  <c:v>-24.111580408223741</c:v>
                </c:pt>
                <c:pt idx="113">
                  <c:v>-24.111580408223741</c:v>
                </c:pt>
                <c:pt idx="114">
                  <c:v>-24.111580408223741</c:v>
                </c:pt>
                <c:pt idx="115">
                  <c:v>-24.111580408223741</c:v>
                </c:pt>
                <c:pt idx="116">
                  <c:v>-24.111580408223741</c:v>
                </c:pt>
                <c:pt idx="117">
                  <c:v>-24.111580408223741</c:v>
                </c:pt>
                <c:pt idx="118">
                  <c:v>-24.111580408223741</c:v>
                </c:pt>
                <c:pt idx="119">
                  <c:v>-24.111580408223741</c:v>
                </c:pt>
                <c:pt idx="120">
                  <c:v>-24.111580408223741</c:v>
                </c:pt>
                <c:pt idx="121">
                  <c:v>-24.111580408223741</c:v>
                </c:pt>
                <c:pt idx="122">
                  <c:v>-24.111580408223741</c:v>
                </c:pt>
                <c:pt idx="123">
                  <c:v>-24.111580408223741</c:v>
                </c:pt>
                <c:pt idx="124">
                  <c:v>-24.111580408223741</c:v>
                </c:pt>
                <c:pt idx="125">
                  <c:v>-24.111580408223741</c:v>
                </c:pt>
                <c:pt idx="126">
                  <c:v>-24.111580408223741</c:v>
                </c:pt>
                <c:pt idx="127">
                  <c:v>-24.111580408223741</c:v>
                </c:pt>
                <c:pt idx="128">
                  <c:v>-24.111580408223741</c:v>
                </c:pt>
                <c:pt idx="129">
                  <c:v>-24.111580408223741</c:v>
                </c:pt>
                <c:pt idx="130">
                  <c:v>-24.111580408223741</c:v>
                </c:pt>
                <c:pt idx="131">
                  <c:v>-24.111580408223741</c:v>
                </c:pt>
                <c:pt idx="132">
                  <c:v>-24.111580408223741</c:v>
                </c:pt>
                <c:pt idx="133">
                  <c:v>-24.111580408223741</c:v>
                </c:pt>
                <c:pt idx="134">
                  <c:v>-24.111580408223741</c:v>
                </c:pt>
                <c:pt idx="135">
                  <c:v>-24.111580408223741</c:v>
                </c:pt>
                <c:pt idx="136">
                  <c:v>-24.111580408223741</c:v>
                </c:pt>
                <c:pt idx="137">
                  <c:v>-24.111580408223741</c:v>
                </c:pt>
                <c:pt idx="138">
                  <c:v>-24.111580408223741</c:v>
                </c:pt>
                <c:pt idx="139">
                  <c:v>-24.111580408223741</c:v>
                </c:pt>
                <c:pt idx="140">
                  <c:v>-24.111580408223741</c:v>
                </c:pt>
                <c:pt idx="141">
                  <c:v>-24.111580408223741</c:v>
                </c:pt>
                <c:pt idx="142">
                  <c:v>-24.111580408223741</c:v>
                </c:pt>
                <c:pt idx="143">
                  <c:v>-24.111580408223741</c:v>
                </c:pt>
                <c:pt idx="144">
                  <c:v>-24.111580408223741</c:v>
                </c:pt>
                <c:pt idx="145">
                  <c:v>-24.111580408223741</c:v>
                </c:pt>
                <c:pt idx="146">
                  <c:v>-24.111580408223741</c:v>
                </c:pt>
                <c:pt idx="147">
                  <c:v>-24.111580408223741</c:v>
                </c:pt>
                <c:pt idx="148">
                  <c:v>-24.111580408223741</c:v>
                </c:pt>
                <c:pt idx="149">
                  <c:v>-24.111580408223741</c:v>
                </c:pt>
                <c:pt idx="150">
                  <c:v>-24.111580408223741</c:v>
                </c:pt>
                <c:pt idx="151">
                  <c:v>-24.111580408223741</c:v>
                </c:pt>
                <c:pt idx="152">
                  <c:v>-24.111580408223741</c:v>
                </c:pt>
                <c:pt idx="153">
                  <c:v>-24.111580408223741</c:v>
                </c:pt>
                <c:pt idx="154">
                  <c:v>-24.111580408223741</c:v>
                </c:pt>
                <c:pt idx="155">
                  <c:v>-24.111580408223741</c:v>
                </c:pt>
                <c:pt idx="156">
                  <c:v>-24.111580408223741</c:v>
                </c:pt>
                <c:pt idx="157">
                  <c:v>-24.111580408223741</c:v>
                </c:pt>
                <c:pt idx="158">
                  <c:v>-24.111580408223741</c:v>
                </c:pt>
                <c:pt idx="159">
                  <c:v>-24.111580408223741</c:v>
                </c:pt>
                <c:pt idx="160">
                  <c:v>-24.111580408223741</c:v>
                </c:pt>
                <c:pt idx="161">
                  <c:v>-24.111580408223741</c:v>
                </c:pt>
                <c:pt idx="162">
                  <c:v>-24.111580408223741</c:v>
                </c:pt>
                <c:pt idx="163">
                  <c:v>-24.111580408223741</c:v>
                </c:pt>
                <c:pt idx="164">
                  <c:v>-24.111580408223741</c:v>
                </c:pt>
                <c:pt idx="165">
                  <c:v>-24.111580408223741</c:v>
                </c:pt>
                <c:pt idx="166">
                  <c:v>-24.111580408223741</c:v>
                </c:pt>
                <c:pt idx="167">
                  <c:v>-24.111580408223741</c:v>
                </c:pt>
                <c:pt idx="168">
                  <c:v>-24.111580408223741</c:v>
                </c:pt>
                <c:pt idx="169">
                  <c:v>-24.111580408223741</c:v>
                </c:pt>
                <c:pt idx="170">
                  <c:v>-24.111580408223741</c:v>
                </c:pt>
                <c:pt idx="171">
                  <c:v>-24.111580408223741</c:v>
                </c:pt>
                <c:pt idx="172">
                  <c:v>-24.111580408223741</c:v>
                </c:pt>
                <c:pt idx="173">
                  <c:v>-24.111580408223741</c:v>
                </c:pt>
                <c:pt idx="174">
                  <c:v>-24.111580408223741</c:v>
                </c:pt>
                <c:pt idx="175">
                  <c:v>-24.111580408223741</c:v>
                </c:pt>
                <c:pt idx="176">
                  <c:v>-24.111580408223741</c:v>
                </c:pt>
                <c:pt idx="177">
                  <c:v>-24.111580408223741</c:v>
                </c:pt>
                <c:pt idx="178">
                  <c:v>-24.111580408223741</c:v>
                </c:pt>
                <c:pt idx="179">
                  <c:v>-24.111580408223741</c:v>
                </c:pt>
                <c:pt idx="180">
                  <c:v>-24.111580408223741</c:v>
                </c:pt>
                <c:pt idx="181">
                  <c:v>-24.111580408223741</c:v>
                </c:pt>
                <c:pt idx="182">
                  <c:v>-24.111580408223741</c:v>
                </c:pt>
                <c:pt idx="183">
                  <c:v>-24.111580408223741</c:v>
                </c:pt>
                <c:pt idx="184">
                  <c:v>-24.111580408223741</c:v>
                </c:pt>
                <c:pt idx="185">
                  <c:v>-24.111580408223741</c:v>
                </c:pt>
                <c:pt idx="186">
                  <c:v>-24.111580408223741</c:v>
                </c:pt>
                <c:pt idx="187">
                  <c:v>-24.111580408223741</c:v>
                </c:pt>
                <c:pt idx="188">
                  <c:v>-24.111580408223741</c:v>
                </c:pt>
                <c:pt idx="189">
                  <c:v>-24.111580408223741</c:v>
                </c:pt>
                <c:pt idx="190">
                  <c:v>-24.111580408223741</c:v>
                </c:pt>
                <c:pt idx="191">
                  <c:v>-24.111580408223741</c:v>
                </c:pt>
                <c:pt idx="192">
                  <c:v>-24.111580408223741</c:v>
                </c:pt>
                <c:pt idx="193">
                  <c:v>-24.111580408223741</c:v>
                </c:pt>
                <c:pt idx="194">
                  <c:v>-24.111580408223741</c:v>
                </c:pt>
                <c:pt idx="195">
                  <c:v>-24.111580408223741</c:v>
                </c:pt>
                <c:pt idx="196">
                  <c:v>-24.111580408223741</c:v>
                </c:pt>
                <c:pt idx="197">
                  <c:v>-24.111580408223741</c:v>
                </c:pt>
                <c:pt idx="198">
                  <c:v>-24.111580408223741</c:v>
                </c:pt>
                <c:pt idx="199">
                  <c:v>-24.111580408223741</c:v>
                </c:pt>
                <c:pt idx="200">
                  <c:v>-24.111580408223741</c:v>
                </c:pt>
                <c:pt idx="201">
                  <c:v>-24.111580408223741</c:v>
                </c:pt>
                <c:pt idx="202">
                  <c:v>-24.111580408223741</c:v>
                </c:pt>
                <c:pt idx="203">
                  <c:v>-24.111580408223741</c:v>
                </c:pt>
                <c:pt idx="204">
                  <c:v>-24.111580408223741</c:v>
                </c:pt>
                <c:pt idx="205">
                  <c:v>-24.111580408223741</c:v>
                </c:pt>
                <c:pt idx="206">
                  <c:v>-24.111580408223741</c:v>
                </c:pt>
                <c:pt idx="207">
                  <c:v>-24.111580408223741</c:v>
                </c:pt>
                <c:pt idx="208">
                  <c:v>-24.111580408223741</c:v>
                </c:pt>
                <c:pt idx="209">
                  <c:v>-24.111580408223741</c:v>
                </c:pt>
                <c:pt idx="210">
                  <c:v>-24.111580408223741</c:v>
                </c:pt>
                <c:pt idx="211">
                  <c:v>-24.111580408223741</c:v>
                </c:pt>
                <c:pt idx="212">
                  <c:v>-24.111580408223741</c:v>
                </c:pt>
                <c:pt idx="213">
                  <c:v>-24.111580408223741</c:v>
                </c:pt>
                <c:pt idx="214">
                  <c:v>-24.111580408223741</c:v>
                </c:pt>
                <c:pt idx="215">
                  <c:v>-24.111580408223741</c:v>
                </c:pt>
                <c:pt idx="216">
                  <c:v>-24.111580408223741</c:v>
                </c:pt>
                <c:pt idx="217">
                  <c:v>-24.111580408223741</c:v>
                </c:pt>
                <c:pt idx="218">
                  <c:v>-24.111580408223741</c:v>
                </c:pt>
                <c:pt idx="219">
                  <c:v>-24.111580408223741</c:v>
                </c:pt>
                <c:pt idx="220">
                  <c:v>-24.111580408223741</c:v>
                </c:pt>
                <c:pt idx="221">
                  <c:v>-24.111580408223741</c:v>
                </c:pt>
                <c:pt idx="222">
                  <c:v>-24.111580408223741</c:v>
                </c:pt>
                <c:pt idx="223">
                  <c:v>-24.111580408223741</c:v>
                </c:pt>
                <c:pt idx="224">
                  <c:v>-24.111580408223741</c:v>
                </c:pt>
                <c:pt idx="225">
                  <c:v>-24.111580408223741</c:v>
                </c:pt>
                <c:pt idx="226">
                  <c:v>-24.111580408223741</c:v>
                </c:pt>
                <c:pt idx="227">
                  <c:v>-24.111580408223741</c:v>
                </c:pt>
                <c:pt idx="228">
                  <c:v>-24.111580408223741</c:v>
                </c:pt>
                <c:pt idx="229">
                  <c:v>-24.111580408223741</c:v>
                </c:pt>
                <c:pt idx="230">
                  <c:v>-24.111580408223741</c:v>
                </c:pt>
                <c:pt idx="231">
                  <c:v>-24.111580408223741</c:v>
                </c:pt>
                <c:pt idx="232">
                  <c:v>-24.111580408223741</c:v>
                </c:pt>
                <c:pt idx="233">
                  <c:v>-24.111580408223741</c:v>
                </c:pt>
                <c:pt idx="234">
                  <c:v>-24.111580408223741</c:v>
                </c:pt>
                <c:pt idx="235">
                  <c:v>-24.111580408223741</c:v>
                </c:pt>
                <c:pt idx="236">
                  <c:v>-24.111580408223741</c:v>
                </c:pt>
                <c:pt idx="237">
                  <c:v>-24.111580408223741</c:v>
                </c:pt>
                <c:pt idx="238">
                  <c:v>-24.111580408223741</c:v>
                </c:pt>
                <c:pt idx="239">
                  <c:v>-24.111580408223741</c:v>
                </c:pt>
                <c:pt idx="240">
                  <c:v>-24.111580408223741</c:v>
                </c:pt>
                <c:pt idx="241">
                  <c:v>-24.111580408223741</c:v>
                </c:pt>
                <c:pt idx="242">
                  <c:v>-24.111580408223741</c:v>
                </c:pt>
                <c:pt idx="243">
                  <c:v>-24.111580408223741</c:v>
                </c:pt>
                <c:pt idx="244">
                  <c:v>-24.111580408223741</c:v>
                </c:pt>
                <c:pt idx="245">
                  <c:v>-24.111580408223741</c:v>
                </c:pt>
                <c:pt idx="246">
                  <c:v>-24.111580408223741</c:v>
                </c:pt>
                <c:pt idx="247">
                  <c:v>-24.111580408223741</c:v>
                </c:pt>
                <c:pt idx="248">
                  <c:v>-24.111580408223741</c:v>
                </c:pt>
                <c:pt idx="249">
                  <c:v>-24.111580408223741</c:v>
                </c:pt>
                <c:pt idx="250">
                  <c:v>-24.111580408223741</c:v>
                </c:pt>
                <c:pt idx="251">
                  <c:v>-24.111580408223741</c:v>
                </c:pt>
                <c:pt idx="252">
                  <c:v>-24.111580408223741</c:v>
                </c:pt>
                <c:pt idx="253">
                  <c:v>-24.111580408223741</c:v>
                </c:pt>
                <c:pt idx="254">
                  <c:v>-24.111580408223741</c:v>
                </c:pt>
                <c:pt idx="255">
                  <c:v>-24.111580408223741</c:v>
                </c:pt>
                <c:pt idx="256">
                  <c:v>-24.111580408223741</c:v>
                </c:pt>
                <c:pt idx="257">
                  <c:v>-24.111580408223741</c:v>
                </c:pt>
                <c:pt idx="258">
                  <c:v>-24.111580408223741</c:v>
                </c:pt>
                <c:pt idx="259">
                  <c:v>-24.111580408223741</c:v>
                </c:pt>
                <c:pt idx="260">
                  <c:v>-24.111580408223741</c:v>
                </c:pt>
                <c:pt idx="261">
                  <c:v>-24.111580408223741</c:v>
                </c:pt>
                <c:pt idx="262">
                  <c:v>-24.111580408223741</c:v>
                </c:pt>
                <c:pt idx="263">
                  <c:v>-24.111580408223741</c:v>
                </c:pt>
                <c:pt idx="264">
                  <c:v>-24.111580408223741</c:v>
                </c:pt>
                <c:pt idx="265">
                  <c:v>-24.111580408223741</c:v>
                </c:pt>
                <c:pt idx="266">
                  <c:v>-24.111580408223741</c:v>
                </c:pt>
                <c:pt idx="267">
                  <c:v>-24.111580408223741</c:v>
                </c:pt>
                <c:pt idx="268">
                  <c:v>-24.111580408223741</c:v>
                </c:pt>
                <c:pt idx="269">
                  <c:v>-24.111580408223741</c:v>
                </c:pt>
                <c:pt idx="270">
                  <c:v>-24.111580408223741</c:v>
                </c:pt>
                <c:pt idx="271">
                  <c:v>-24.111580408223741</c:v>
                </c:pt>
                <c:pt idx="272">
                  <c:v>-24.111580408223741</c:v>
                </c:pt>
                <c:pt idx="273">
                  <c:v>-24.111580408223741</c:v>
                </c:pt>
                <c:pt idx="274">
                  <c:v>-24.111580408223741</c:v>
                </c:pt>
                <c:pt idx="275">
                  <c:v>-24.111580408223741</c:v>
                </c:pt>
                <c:pt idx="276">
                  <c:v>-24.111580408223741</c:v>
                </c:pt>
                <c:pt idx="277">
                  <c:v>-24.111580408223741</c:v>
                </c:pt>
                <c:pt idx="278">
                  <c:v>-24.111580408223741</c:v>
                </c:pt>
                <c:pt idx="279">
                  <c:v>-24.111580408223741</c:v>
                </c:pt>
                <c:pt idx="280">
                  <c:v>-24.111580408223741</c:v>
                </c:pt>
                <c:pt idx="281">
                  <c:v>-24.111580408223741</c:v>
                </c:pt>
                <c:pt idx="282">
                  <c:v>-24.111580408223741</c:v>
                </c:pt>
                <c:pt idx="283">
                  <c:v>-24.111580408223741</c:v>
                </c:pt>
                <c:pt idx="284">
                  <c:v>-24.111580408223741</c:v>
                </c:pt>
                <c:pt idx="285">
                  <c:v>-24.111580408223741</c:v>
                </c:pt>
                <c:pt idx="286">
                  <c:v>-24.111580408223741</c:v>
                </c:pt>
                <c:pt idx="287">
                  <c:v>-24.111580408223741</c:v>
                </c:pt>
                <c:pt idx="288">
                  <c:v>-24.111580408223741</c:v>
                </c:pt>
                <c:pt idx="289">
                  <c:v>-24.111580408223741</c:v>
                </c:pt>
                <c:pt idx="290">
                  <c:v>-24.111580408223741</c:v>
                </c:pt>
                <c:pt idx="291">
                  <c:v>-24.111580408223741</c:v>
                </c:pt>
                <c:pt idx="292">
                  <c:v>-24.111580408223741</c:v>
                </c:pt>
                <c:pt idx="293">
                  <c:v>-24.111580408223741</c:v>
                </c:pt>
                <c:pt idx="294">
                  <c:v>-24.111580408223741</c:v>
                </c:pt>
                <c:pt idx="295">
                  <c:v>-24.111580408223741</c:v>
                </c:pt>
                <c:pt idx="296">
                  <c:v>-24.111580408223741</c:v>
                </c:pt>
                <c:pt idx="297">
                  <c:v>-24.111580408223741</c:v>
                </c:pt>
                <c:pt idx="298">
                  <c:v>-24.111580408223741</c:v>
                </c:pt>
                <c:pt idx="299">
                  <c:v>-24.111580408223741</c:v>
                </c:pt>
                <c:pt idx="300">
                  <c:v>-24.111580408223741</c:v>
                </c:pt>
                <c:pt idx="301">
                  <c:v>-24.111580408223741</c:v>
                </c:pt>
                <c:pt idx="302">
                  <c:v>-24.111580408223741</c:v>
                </c:pt>
                <c:pt idx="303">
                  <c:v>-24.111580408223741</c:v>
                </c:pt>
                <c:pt idx="304">
                  <c:v>-24.111580408223741</c:v>
                </c:pt>
                <c:pt idx="305">
                  <c:v>-24.111580408223741</c:v>
                </c:pt>
                <c:pt idx="306">
                  <c:v>-24.111580408223741</c:v>
                </c:pt>
                <c:pt idx="307">
                  <c:v>-24.111580408223741</c:v>
                </c:pt>
                <c:pt idx="308">
                  <c:v>-24.111580408223741</c:v>
                </c:pt>
                <c:pt idx="309">
                  <c:v>-24.111580408223741</c:v>
                </c:pt>
                <c:pt idx="310">
                  <c:v>-24.111580408223741</c:v>
                </c:pt>
                <c:pt idx="311">
                  <c:v>-24.111580408223741</c:v>
                </c:pt>
                <c:pt idx="312">
                  <c:v>-24.111580408223741</c:v>
                </c:pt>
                <c:pt idx="313">
                  <c:v>-24.111580408223741</c:v>
                </c:pt>
                <c:pt idx="314">
                  <c:v>-24.111580408223741</c:v>
                </c:pt>
                <c:pt idx="315">
                  <c:v>-24.111580408223741</c:v>
                </c:pt>
                <c:pt idx="316">
                  <c:v>-24.111580408223741</c:v>
                </c:pt>
                <c:pt idx="317">
                  <c:v>-24.111580408223741</c:v>
                </c:pt>
                <c:pt idx="318">
                  <c:v>-24.111580408223741</c:v>
                </c:pt>
                <c:pt idx="319">
                  <c:v>-24.111580408223741</c:v>
                </c:pt>
                <c:pt idx="320">
                  <c:v>-24.111580408223741</c:v>
                </c:pt>
                <c:pt idx="321">
                  <c:v>-24.111580408223741</c:v>
                </c:pt>
                <c:pt idx="322">
                  <c:v>-24.111580408223741</c:v>
                </c:pt>
                <c:pt idx="323">
                  <c:v>-24.111580408223741</c:v>
                </c:pt>
                <c:pt idx="324">
                  <c:v>-24.111580408223741</c:v>
                </c:pt>
                <c:pt idx="325">
                  <c:v>-24.111580408223741</c:v>
                </c:pt>
                <c:pt idx="326">
                  <c:v>-24.111580408223741</c:v>
                </c:pt>
                <c:pt idx="327">
                  <c:v>-24.111580408223741</c:v>
                </c:pt>
                <c:pt idx="328">
                  <c:v>-24.111580408223741</c:v>
                </c:pt>
                <c:pt idx="329">
                  <c:v>-24.111580408223741</c:v>
                </c:pt>
                <c:pt idx="330">
                  <c:v>-24.111580408223741</c:v>
                </c:pt>
                <c:pt idx="331">
                  <c:v>-24.111580408223741</c:v>
                </c:pt>
                <c:pt idx="332">
                  <c:v>-24.111580408223741</c:v>
                </c:pt>
                <c:pt idx="333">
                  <c:v>-24.111580408223741</c:v>
                </c:pt>
                <c:pt idx="334">
                  <c:v>-24.111580408223741</c:v>
                </c:pt>
                <c:pt idx="335">
                  <c:v>-24.111580408223741</c:v>
                </c:pt>
                <c:pt idx="336">
                  <c:v>-24.111580408223741</c:v>
                </c:pt>
                <c:pt idx="337">
                  <c:v>-24.111580408223741</c:v>
                </c:pt>
                <c:pt idx="338">
                  <c:v>-24.111580408223741</c:v>
                </c:pt>
                <c:pt idx="339">
                  <c:v>-24.111580408223741</c:v>
                </c:pt>
                <c:pt idx="340">
                  <c:v>-24.111580408223741</c:v>
                </c:pt>
                <c:pt idx="341">
                  <c:v>-24.111580408223741</c:v>
                </c:pt>
                <c:pt idx="342">
                  <c:v>-24.111580408223741</c:v>
                </c:pt>
                <c:pt idx="343">
                  <c:v>-24.111580408223741</c:v>
                </c:pt>
                <c:pt idx="344">
                  <c:v>-24.111580408223741</c:v>
                </c:pt>
                <c:pt idx="345">
                  <c:v>-24.111580408223741</c:v>
                </c:pt>
                <c:pt idx="346">
                  <c:v>-24.111580408223741</c:v>
                </c:pt>
                <c:pt idx="347">
                  <c:v>-24.111580408223741</c:v>
                </c:pt>
                <c:pt idx="348">
                  <c:v>-24.111580408223741</c:v>
                </c:pt>
                <c:pt idx="349">
                  <c:v>-24.111580408223741</c:v>
                </c:pt>
                <c:pt idx="350">
                  <c:v>-24.111580408223741</c:v>
                </c:pt>
                <c:pt idx="351">
                  <c:v>-24.111580408223741</c:v>
                </c:pt>
                <c:pt idx="352">
                  <c:v>-24.111580408223741</c:v>
                </c:pt>
                <c:pt idx="353">
                  <c:v>-24.111580408223741</c:v>
                </c:pt>
                <c:pt idx="354">
                  <c:v>-24.111580408223741</c:v>
                </c:pt>
                <c:pt idx="355">
                  <c:v>-24.111580408223741</c:v>
                </c:pt>
                <c:pt idx="356">
                  <c:v>-24.111580408223741</c:v>
                </c:pt>
                <c:pt idx="357">
                  <c:v>-24.111580408223741</c:v>
                </c:pt>
                <c:pt idx="358">
                  <c:v>-24.111580408223741</c:v>
                </c:pt>
                <c:pt idx="359">
                  <c:v>-24.111580408223741</c:v>
                </c:pt>
                <c:pt idx="360">
                  <c:v>-24.111580408223741</c:v>
                </c:pt>
                <c:pt idx="361">
                  <c:v>-24.111580408223741</c:v>
                </c:pt>
                <c:pt idx="362">
                  <c:v>-24.111580408223741</c:v>
                </c:pt>
                <c:pt idx="363">
                  <c:v>-24.111580408223741</c:v>
                </c:pt>
                <c:pt idx="364">
                  <c:v>-24.111580408223741</c:v>
                </c:pt>
                <c:pt idx="365">
                  <c:v>-24.111580408223741</c:v>
                </c:pt>
                <c:pt idx="366">
                  <c:v>-24.111580408223741</c:v>
                </c:pt>
                <c:pt idx="367">
                  <c:v>-24.111580408223741</c:v>
                </c:pt>
                <c:pt idx="368">
                  <c:v>-24.111580408223741</c:v>
                </c:pt>
                <c:pt idx="369">
                  <c:v>-24.111580408223741</c:v>
                </c:pt>
                <c:pt idx="370">
                  <c:v>-24.111580408223741</c:v>
                </c:pt>
                <c:pt idx="371">
                  <c:v>-24.111580408223741</c:v>
                </c:pt>
                <c:pt idx="372">
                  <c:v>-24.111580408223741</c:v>
                </c:pt>
                <c:pt idx="373">
                  <c:v>-24.111580408223741</c:v>
                </c:pt>
                <c:pt idx="374">
                  <c:v>-24.111580408223741</c:v>
                </c:pt>
                <c:pt idx="375">
                  <c:v>-24.111580408223741</c:v>
                </c:pt>
                <c:pt idx="376">
                  <c:v>-24.111580408223741</c:v>
                </c:pt>
                <c:pt idx="377">
                  <c:v>-24.111580408223741</c:v>
                </c:pt>
                <c:pt idx="378">
                  <c:v>-24.111580408223741</c:v>
                </c:pt>
                <c:pt idx="379">
                  <c:v>-24.111580408223741</c:v>
                </c:pt>
                <c:pt idx="380">
                  <c:v>-24.111580408223741</c:v>
                </c:pt>
                <c:pt idx="381">
                  <c:v>-24.111580408223741</c:v>
                </c:pt>
                <c:pt idx="382">
                  <c:v>-24.111580408223741</c:v>
                </c:pt>
                <c:pt idx="383">
                  <c:v>-24.111580408223741</c:v>
                </c:pt>
                <c:pt idx="384">
                  <c:v>-24.111580408223741</c:v>
                </c:pt>
                <c:pt idx="385">
                  <c:v>-24.111580408223741</c:v>
                </c:pt>
                <c:pt idx="386">
                  <c:v>-24.111580408223741</c:v>
                </c:pt>
                <c:pt idx="387">
                  <c:v>-24.111580408223741</c:v>
                </c:pt>
                <c:pt idx="388">
                  <c:v>-24.111580408223741</c:v>
                </c:pt>
                <c:pt idx="389">
                  <c:v>-24.111580408223741</c:v>
                </c:pt>
                <c:pt idx="390">
                  <c:v>-24.111580408223741</c:v>
                </c:pt>
                <c:pt idx="391">
                  <c:v>-24.111580408223741</c:v>
                </c:pt>
                <c:pt idx="392">
                  <c:v>-24.111580408223741</c:v>
                </c:pt>
                <c:pt idx="393">
                  <c:v>-24.111580408223741</c:v>
                </c:pt>
                <c:pt idx="394">
                  <c:v>-24.111580408223741</c:v>
                </c:pt>
                <c:pt idx="395">
                  <c:v>-24.111580408223741</c:v>
                </c:pt>
                <c:pt idx="396">
                  <c:v>-24.111580408223741</c:v>
                </c:pt>
                <c:pt idx="397">
                  <c:v>-24.111580408223741</c:v>
                </c:pt>
                <c:pt idx="398">
                  <c:v>-24.111580408223741</c:v>
                </c:pt>
                <c:pt idx="399">
                  <c:v>-24.111580408223741</c:v>
                </c:pt>
                <c:pt idx="400">
                  <c:v>-24.111580408223741</c:v>
                </c:pt>
                <c:pt idx="401">
                  <c:v>-24.111580408223741</c:v>
                </c:pt>
                <c:pt idx="402">
                  <c:v>-24.111580408223741</c:v>
                </c:pt>
                <c:pt idx="403">
                  <c:v>-24.111580408223741</c:v>
                </c:pt>
                <c:pt idx="404">
                  <c:v>-24.111580408223741</c:v>
                </c:pt>
                <c:pt idx="405">
                  <c:v>-24.111580408223741</c:v>
                </c:pt>
                <c:pt idx="406">
                  <c:v>-24.111580408223741</c:v>
                </c:pt>
                <c:pt idx="407">
                  <c:v>-24.111580408223741</c:v>
                </c:pt>
                <c:pt idx="408">
                  <c:v>-24.111580408223741</c:v>
                </c:pt>
                <c:pt idx="409">
                  <c:v>-24.111580408223741</c:v>
                </c:pt>
                <c:pt idx="410">
                  <c:v>-24.111580408223741</c:v>
                </c:pt>
                <c:pt idx="411">
                  <c:v>-24.111580408223741</c:v>
                </c:pt>
                <c:pt idx="412">
                  <c:v>-24.111580408223741</c:v>
                </c:pt>
                <c:pt idx="413">
                  <c:v>-24.111580408223741</c:v>
                </c:pt>
                <c:pt idx="414">
                  <c:v>-24.111580408223741</c:v>
                </c:pt>
                <c:pt idx="415">
                  <c:v>-24.111580408223741</c:v>
                </c:pt>
                <c:pt idx="416">
                  <c:v>-24.111580408223741</c:v>
                </c:pt>
                <c:pt idx="417">
                  <c:v>-24.111580408223741</c:v>
                </c:pt>
                <c:pt idx="418">
                  <c:v>-24.111580408223741</c:v>
                </c:pt>
                <c:pt idx="419">
                  <c:v>-24.111580408223741</c:v>
                </c:pt>
                <c:pt idx="420">
                  <c:v>-24.111580408223741</c:v>
                </c:pt>
                <c:pt idx="421">
                  <c:v>-24.111580408223741</c:v>
                </c:pt>
                <c:pt idx="422">
                  <c:v>-24.111580408223741</c:v>
                </c:pt>
                <c:pt idx="423">
                  <c:v>-24.111580408223741</c:v>
                </c:pt>
                <c:pt idx="424">
                  <c:v>-24.111580408223741</c:v>
                </c:pt>
                <c:pt idx="425">
                  <c:v>-24.111580408223741</c:v>
                </c:pt>
                <c:pt idx="426">
                  <c:v>-24.111580408223741</c:v>
                </c:pt>
                <c:pt idx="427">
                  <c:v>-24.111580408223741</c:v>
                </c:pt>
                <c:pt idx="428">
                  <c:v>-24.111580408223741</c:v>
                </c:pt>
                <c:pt idx="429">
                  <c:v>-24.111580408223741</c:v>
                </c:pt>
                <c:pt idx="430">
                  <c:v>-24.111580408223741</c:v>
                </c:pt>
                <c:pt idx="431">
                  <c:v>-24.111580408223741</c:v>
                </c:pt>
                <c:pt idx="432">
                  <c:v>-24.111580408223741</c:v>
                </c:pt>
                <c:pt idx="433">
                  <c:v>-24.111580408223741</c:v>
                </c:pt>
                <c:pt idx="434">
                  <c:v>-24.111580408223741</c:v>
                </c:pt>
                <c:pt idx="435">
                  <c:v>-24.111580408223741</c:v>
                </c:pt>
                <c:pt idx="436">
                  <c:v>-24.111580408223741</c:v>
                </c:pt>
                <c:pt idx="437">
                  <c:v>-24.111580408223741</c:v>
                </c:pt>
                <c:pt idx="438">
                  <c:v>-24.111580408223741</c:v>
                </c:pt>
                <c:pt idx="439">
                  <c:v>-24.111580408223741</c:v>
                </c:pt>
                <c:pt idx="440">
                  <c:v>-24.111580408223741</c:v>
                </c:pt>
                <c:pt idx="441">
                  <c:v>-24.111580408223741</c:v>
                </c:pt>
                <c:pt idx="442">
                  <c:v>-24.111580408223741</c:v>
                </c:pt>
                <c:pt idx="443">
                  <c:v>-24.111580408223741</c:v>
                </c:pt>
                <c:pt idx="444">
                  <c:v>-24.111580408223741</c:v>
                </c:pt>
                <c:pt idx="445">
                  <c:v>-24.111580408223741</c:v>
                </c:pt>
                <c:pt idx="446">
                  <c:v>-24.111580408223741</c:v>
                </c:pt>
                <c:pt idx="447">
                  <c:v>-24.111580408223741</c:v>
                </c:pt>
                <c:pt idx="448">
                  <c:v>-24.111580408223741</c:v>
                </c:pt>
                <c:pt idx="449">
                  <c:v>-24.111580408223741</c:v>
                </c:pt>
                <c:pt idx="450">
                  <c:v>-24.111580408223741</c:v>
                </c:pt>
                <c:pt idx="451">
                  <c:v>-24.111580408223741</c:v>
                </c:pt>
                <c:pt idx="452">
                  <c:v>-24.111580408223741</c:v>
                </c:pt>
                <c:pt idx="453">
                  <c:v>-24.111580408223741</c:v>
                </c:pt>
                <c:pt idx="454">
                  <c:v>-24.111580408223741</c:v>
                </c:pt>
                <c:pt idx="455">
                  <c:v>-24.111580408223741</c:v>
                </c:pt>
                <c:pt idx="456">
                  <c:v>-24.111580408223741</c:v>
                </c:pt>
                <c:pt idx="457">
                  <c:v>-24.111580408223741</c:v>
                </c:pt>
                <c:pt idx="458">
                  <c:v>-24.111580408223741</c:v>
                </c:pt>
                <c:pt idx="459">
                  <c:v>-24.111580408223741</c:v>
                </c:pt>
                <c:pt idx="460">
                  <c:v>-24.111580408223741</c:v>
                </c:pt>
                <c:pt idx="461">
                  <c:v>-24.111580408223741</c:v>
                </c:pt>
                <c:pt idx="462">
                  <c:v>-24.111580408223741</c:v>
                </c:pt>
                <c:pt idx="463">
                  <c:v>-24.111580408223741</c:v>
                </c:pt>
                <c:pt idx="464">
                  <c:v>-24.111580408223741</c:v>
                </c:pt>
                <c:pt idx="465">
                  <c:v>-24.111580408223741</c:v>
                </c:pt>
                <c:pt idx="466">
                  <c:v>-24.111580408223741</c:v>
                </c:pt>
                <c:pt idx="467">
                  <c:v>-24.111580408223741</c:v>
                </c:pt>
                <c:pt idx="468">
                  <c:v>-24.111580408223741</c:v>
                </c:pt>
                <c:pt idx="469">
                  <c:v>-24.111580408223741</c:v>
                </c:pt>
                <c:pt idx="470">
                  <c:v>-24.111580408223741</c:v>
                </c:pt>
                <c:pt idx="471">
                  <c:v>-24.111580408223741</c:v>
                </c:pt>
                <c:pt idx="472">
                  <c:v>-24.111580408223741</c:v>
                </c:pt>
                <c:pt idx="473">
                  <c:v>-24.111580408223741</c:v>
                </c:pt>
                <c:pt idx="474">
                  <c:v>-24.111580408223741</c:v>
                </c:pt>
                <c:pt idx="475">
                  <c:v>-24.111580408223741</c:v>
                </c:pt>
                <c:pt idx="476">
                  <c:v>-24.111580408223741</c:v>
                </c:pt>
                <c:pt idx="477">
                  <c:v>-24.111580408223741</c:v>
                </c:pt>
                <c:pt idx="478">
                  <c:v>-24.111580408223741</c:v>
                </c:pt>
                <c:pt idx="479">
                  <c:v>-24.111580408223741</c:v>
                </c:pt>
                <c:pt idx="480">
                  <c:v>-24.111580408223741</c:v>
                </c:pt>
                <c:pt idx="481">
                  <c:v>-24.111580408223741</c:v>
                </c:pt>
                <c:pt idx="482">
                  <c:v>-24.111580408223741</c:v>
                </c:pt>
                <c:pt idx="483">
                  <c:v>-24.111580408223741</c:v>
                </c:pt>
                <c:pt idx="484">
                  <c:v>-24.111580408223741</c:v>
                </c:pt>
                <c:pt idx="485">
                  <c:v>-24.111580408223741</c:v>
                </c:pt>
                <c:pt idx="486">
                  <c:v>-24.111580408223741</c:v>
                </c:pt>
                <c:pt idx="487">
                  <c:v>-24.111580408223741</c:v>
                </c:pt>
                <c:pt idx="488">
                  <c:v>-24.111580408223741</c:v>
                </c:pt>
                <c:pt idx="489">
                  <c:v>-24.111580408223741</c:v>
                </c:pt>
                <c:pt idx="490">
                  <c:v>-24.111580408223741</c:v>
                </c:pt>
                <c:pt idx="491">
                  <c:v>-24.111580408223741</c:v>
                </c:pt>
                <c:pt idx="492">
                  <c:v>-24.111580408223741</c:v>
                </c:pt>
                <c:pt idx="493">
                  <c:v>-24.111580408223741</c:v>
                </c:pt>
                <c:pt idx="494">
                  <c:v>-24.111580408223741</c:v>
                </c:pt>
                <c:pt idx="495">
                  <c:v>-24.111580408223741</c:v>
                </c:pt>
                <c:pt idx="496">
                  <c:v>-24.111580408223741</c:v>
                </c:pt>
                <c:pt idx="497">
                  <c:v>-24.111580408223741</c:v>
                </c:pt>
                <c:pt idx="498">
                  <c:v>-24.111580408223741</c:v>
                </c:pt>
                <c:pt idx="499">
                  <c:v>-24.111580408223741</c:v>
                </c:pt>
                <c:pt idx="500">
                  <c:v>-24.111580408223741</c:v>
                </c:pt>
                <c:pt idx="501">
                  <c:v>-24.111580408223741</c:v>
                </c:pt>
                <c:pt idx="502">
                  <c:v>-24.111580408223741</c:v>
                </c:pt>
                <c:pt idx="503">
                  <c:v>-24.111580408223741</c:v>
                </c:pt>
                <c:pt idx="504">
                  <c:v>-24.111580408223741</c:v>
                </c:pt>
                <c:pt idx="505">
                  <c:v>-24.111580408223741</c:v>
                </c:pt>
                <c:pt idx="506">
                  <c:v>-24.111580408223741</c:v>
                </c:pt>
                <c:pt idx="507">
                  <c:v>-24.111580408223741</c:v>
                </c:pt>
                <c:pt idx="508">
                  <c:v>-24.111580408223741</c:v>
                </c:pt>
                <c:pt idx="509">
                  <c:v>-24.111580408223741</c:v>
                </c:pt>
                <c:pt idx="510">
                  <c:v>-24.111580408223741</c:v>
                </c:pt>
                <c:pt idx="511">
                  <c:v>-24.111580408223741</c:v>
                </c:pt>
                <c:pt idx="512">
                  <c:v>-24.111580408223741</c:v>
                </c:pt>
                <c:pt idx="513">
                  <c:v>-24.111580408223741</c:v>
                </c:pt>
                <c:pt idx="514">
                  <c:v>-24.111580408223741</c:v>
                </c:pt>
                <c:pt idx="515">
                  <c:v>-24.111580408223741</c:v>
                </c:pt>
                <c:pt idx="516">
                  <c:v>-24.111580408223741</c:v>
                </c:pt>
                <c:pt idx="517">
                  <c:v>-24.111580408223741</c:v>
                </c:pt>
                <c:pt idx="518">
                  <c:v>-24.111580408223741</c:v>
                </c:pt>
                <c:pt idx="519">
                  <c:v>-24.111580408223741</c:v>
                </c:pt>
                <c:pt idx="520">
                  <c:v>-24.111580408223741</c:v>
                </c:pt>
                <c:pt idx="521">
                  <c:v>-24.111580408223741</c:v>
                </c:pt>
                <c:pt idx="522">
                  <c:v>-24.111580408223741</c:v>
                </c:pt>
                <c:pt idx="523">
                  <c:v>-24.111580408223741</c:v>
                </c:pt>
                <c:pt idx="524">
                  <c:v>-24.111580408223741</c:v>
                </c:pt>
                <c:pt idx="525">
                  <c:v>-24.111580408223741</c:v>
                </c:pt>
                <c:pt idx="526">
                  <c:v>-24.111580408223741</c:v>
                </c:pt>
                <c:pt idx="527">
                  <c:v>-24.111580408223741</c:v>
                </c:pt>
                <c:pt idx="528">
                  <c:v>-24.111580408223741</c:v>
                </c:pt>
                <c:pt idx="529">
                  <c:v>-24.111580408223741</c:v>
                </c:pt>
                <c:pt idx="530">
                  <c:v>-24.111580408223741</c:v>
                </c:pt>
                <c:pt idx="531">
                  <c:v>-24.111580408223741</c:v>
                </c:pt>
                <c:pt idx="532">
                  <c:v>-24.111580408223741</c:v>
                </c:pt>
                <c:pt idx="533">
                  <c:v>-24.111580408223741</c:v>
                </c:pt>
                <c:pt idx="534">
                  <c:v>-24.111580408223741</c:v>
                </c:pt>
                <c:pt idx="535">
                  <c:v>-24.111580408223741</c:v>
                </c:pt>
                <c:pt idx="536">
                  <c:v>-24.111580408223741</c:v>
                </c:pt>
                <c:pt idx="537">
                  <c:v>-24.111580408223741</c:v>
                </c:pt>
                <c:pt idx="538">
                  <c:v>-24.111580408223741</c:v>
                </c:pt>
                <c:pt idx="539">
                  <c:v>-24.111580408223741</c:v>
                </c:pt>
                <c:pt idx="540">
                  <c:v>-24.111580408223741</c:v>
                </c:pt>
                <c:pt idx="541">
                  <c:v>-24.111580408223741</c:v>
                </c:pt>
                <c:pt idx="542">
                  <c:v>-24.111580408223741</c:v>
                </c:pt>
                <c:pt idx="543">
                  <c:v>-24.111580408223741</c:v>
                </c:pt>
                <c:pt idx="544">
                  <c:v>-24.111580408223741</c:v>
                </c:pt>
                <c:pt idx="545">
                  <c:v>-24.111580408223741</c:v>
                </c:pt>
                <c:pt idx="546">
                  <c:v>-24.111580408223741</c:v>
                </c:pt>
                <c:pt idx="547">
                  <c:v>-24.111580408223741</c:v>
                </c:pt>
                <c:pt idx="548">
                  <c:v>-24.111580408223741</c:v>
                </c:pt>
                <c:pt idx="549">
                  <c:v>-24.111580408223741</c:v>
                </c:pt>
                <c:pt idx="550">
                  <c:v>-24.111580408223741</c:v>
                </c:pt>
                <c:pt idx="551">
                  <c:v>-24.111580408223741</c:v>
                </c:pt>
                <c:pt idx="552">
                  <c:v>-24.111580408223741</c:v>
                </c:pt>
                <c:pt idx="553">
                  <c:v>-24.111580408223741</c:v>
                </c:pt>
                <c:pt idx="554">
                  <c:v>-24.111580408223741</c:v>
                </c:pt>
                <c:pt idx="555">
                  <c:v>-24.111580408223741</c:v>
                </c:pt>
                <c:pt idx="556">
                  <c:v>-24.111580408223741</c:v>
                </c:pt>
                <c:pt idx="557">
                  <c:v>-24.111580408223741</c:v>
                </c:pt>
                <c:pt idx="558">
                  <c:v>-24.111580408223741</c:v>
                </c:pt>
                <c:pt idx="559">
                  <c:v>-24.111580408223741</c:v>
                </c:pt>
                <c:pt idx="560">
                  <c:v>-24.111580408223741</c:v>
                </c:pt>
                <c:pt idx="561">
                  <c:v>-24.111580408223741</c:v>
                </c:pt>
                <c:pt idx="562">
                  <c:v>-24.111580408223741</c:v>
                </c:pt>
                <c:pt idx="563">
                  <c:v>-24.111580408223741</c:v>
                </c:pt>
                <c:pt idx="564">
                  <c:v>-24.111580408223741</c:v>
                </c:pt>
                <c:pt idx="565">
                  <c:v>-24.111580408223741</c:v>
                </c:pt>
                <c:pt idx="566">
                  <c:v>-24.111580408223741</c:v>
                </c:pt>
                <c:pt idx="567">
                  <c:v>-24.111580408223741</c:v>
                </c:pt>
                <c:pt idx="568">
                  <c:v>-24.111580408223741</c:v>
                </c:pt>
                <c:pt idx="569">
                  <c:v>-24.111580408223741</c:v>
                </c:pt>
                <c:pt idx="570">
                  <c:v>-24.111580408223741</c:v>
                </c:pt>
                <c:pt idx="571">
                  <c:v>-24.111580408223741</c:v>
                </c:pt>
                <c:pt idx="572">
                  <c:v>-24.111580408223741</c:v>
                </c:pt>
                <c:pt idx="573">
                  <c:v>-24.111580408223741</c:v>
                </c:pt>
                <c:pt idx="574">
                  <c:v>-24.111580408223741</c:v>
                </c:pt>
                <c:pt idx="575">
                  <c:v>-24.111580408223741</c:v>
                </c:pt>
                <c:pt idx="576">
                  <c:v>-24.111580408223741</c:v>
                </c:pt>
                <c:pt idx="577">
                  <c:v>-24.111580408223741</c:v>
                </c:pt>
                <c:pt idx="578">
                  <c:v>-24.111580408223741</c:v>
                </c:pt>
                <c:pt idx="579">
                  <c:v>-24.111580408223741</c:v>
                </c:pt>
                <c:pt idx="580">
                  <c:v>-24.111580408223741</c:v>
                </c:pt>
                <c:pt idx="581">
                  <c:v>-24.111580408223741</c:v>
                </c:pt>
                <c:pt idx="582">
                  <c:v>-24.111580408223741</c:v>
                </c:pt>
                <c:pt idx="583">
                  <c:v>-24.111580408223741</c:v>
                </c:pt>
                <c:pt idx="584">
                  <c:v>-24.111580408223741</c:v>
                </c:pt>
                <c:pt idx="585">
                  <c:v>-24.111580408223741</c:v>
                </c:pt>
                <c:pt idx="586">
                  <c:v>-24.111580408223741</c:v>
                </c:pt>
                <c:pt idx="587">
                  <c:v>-24.111580408223741</c:v>
                </c:pt>
                <c:pt idx="588">
                  <c:v>-24.111580408223741</c:v>
                </c:pt>
                <c:pt idx="589">
                  <c:v>-24.111580408223741</c:v>
                </c:pt>
                <c:pt idx="590">
                  <c:v>-24.111580408223741</c:v>
                </c:pt>
                <c:pt idx="591">
                  <c:v>-24.111580408223741</c:v>
                </c:pt>
                <c:pt idx="592">
                  <c:v>-24.111580408223741</c:v>
                </c:pt>
                <c:pt idx="593">
                  <c:v>-24.111580408223741</c:v>
                </c:pt>
                <c:pt idx="594">
                  <c:v>-24.111580408223741</c:v>
                </c:pt>
                <c:pt idx="595">
                  <c:v>-24.111605779095843</c:v>
                </c:pt>
                <c:pt idx="596">
                  <c:v>-24.111605779095843</c:v>
                </c:pt>
                <c:pt idx="597">
                  <c:v>-24.111605779095843</c:v>
                </c:pt>
                <c:pt idx="598">
                  <c:v>-24.111605779095843</c:v>
                </c:pt>
                <c:pt idx="599">
                  <c:v>-24.111605779095843</c:v>
                </c:pt>
                <c:pt idx="600">
                  <c:v>-24.111605779095843</c:v>
                </c:pt>
                <c:pt idx="601">
                  <c:v>-24.111605779095843</c:v>
                </c:pt>
                <c:pt idx="602">
                  <c:v>-24.111605779095843</c:v>
                </c:pt>
                <c:pt idx="603">
                  <c:v>-24.111605779095843</c:v>
                </c:pt>
                <c:pt idx="604">
                  <c:v>-24.111605779095843</c:v>
                </c:pt>
                <c:pt idx="605">
                  <c:v>-24.111605779095843</c:v>
                </c:pt>
                <c:pt idx="606">
                  <c:v>-24.111605779095843</c:v>
                </c:pt>
                <c:pt idx="607">
                  <c:v>-24.111605779095843</c:v>
                </c:pt>
                <c:pt idx="608">
                  <c:v>-24.111605779095843</c:v>
                </c:pt>
                <c:pt idx="609">
                  <c:v>-24.111605779095843</c:v>
                </c:pt>
                <c:pt idx="610">
                  <c:v>-24.111605779095843</c:v>
                </c:pt>
                <c:pt idx="611">
                  <c:v>-24.111605779095843</c:v>
                </c:pt>
                <c:pt idx="612">
                  <c:v>-24.111605779095843</c:v>
                </c:pt>
                <c:pt idx="613">
                  <c:v>-24.111605779095843</c:v>
                </c:pt>
              </c:numCache>
            </c:numRef>
          </c:xVal>
          <c:yVal>
            <c:numRef>
              <c:f>'[1]CO2-JGC Vert'!$A$2:$A$615</c:f>
              <c:numCache>
                <c:formatCode>General</c:formatCode>
                <c:ptCount val="6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</c:numCache>
            </c:numRef>
          </c:yVal>
        </c:ser>
        <c:ser>
          <c:idx val="3"/>
          <c:order val="3"/>
          <c:tx>
            <c:strRef>
              <c:f>'[1]CO2-JGC Vert'!$AV$1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'[1]CO2-JGC Vert'!$AV$2:$AV$615</c:f>
              <c:numCache>
                <c:formatCode>General</c:formatCode>
                <c:ptCount val="614"/>
                <c:pt idx="0">
                  <c:v>-23.233414077857706</c:v>
                </c:pt>
                <c:pt idx="1">
                  <c:v>-23.233414077857706</c:v>
                </c:pt>
                <c:pt idx="2">
                  <c:v>-23.233414077857706</c:v>
                </c:pt>
                <c:pt idx="3">
                  <c:v>-23.233414077857706</c:v>
                </c:pt>
                <c:pt idx="4">
                  <c:v>-23.233414077857706</c:v>
                </c:pt>
                <c:pt idx="5">
                  <c:v>-23.233414077857706</c:v>
                </c:pt>
                <c:pt idx="6">
                  <c:v>-23.233414077857706</c:v>
                </c:pt>
                <c:pt idx="7">
                  <c:v>-23.233414077857706</c:v>
                </c:pt>
                <c:pt idx="8">
                  <c:v>-23.233414077857706</c:v>
                </c:pt>
                <c:pt idx="9">
                  <c:v>-23.233414077857706</c:v>
                </c:pt>
                <c:pt idx="10">
                  <c:v>-23.233414077857706</c:v>
                </c:pt>
                <c:pt idx="11">
                  <c:v>-23.233414077857706</c:v>
                </c:pt>
                <c:pt idx="12">
                  <c:v>-23.233414077857706</c:v>
                </c:pt>
                <c:pt idx="13">
                  <c:v>-23.233414077857706</c:v>
                </c:pt>
                <c:pt idx="14">
                  <c:v>-23.233414077857706</c:v>
                </c:pt>
                <c:pt idx="15">
                  <c:v>-23.233414077857706</c:v>
                </c:pt>
                <c:pt idx="16">
                  <c:v>-23.233414077857706</c:v>
                </c:pt>
                <c:pt idx="17">
                  <c:v>-23.233414077857706</c:v>
                </c:pt>
                <c:pt idx="18">
                  <c:v>-23.233414077857706</c:v>
                </c:pt>
                <c:pt idx="19">
                  <c:v>-23.233414077857706</c:v>
                </c:pt>
                <c:pt idx="20">
                  <c:v>-23.233414077857706</c:v>
                </c:pt>
                <c:pt idx="21">
                  <c:v>-23.233414077857706</c:v>
                </c:pt>
                <c:pt idx="22">
                  <c:v>-23.233414077857706</c:v>
                </c:pt>
                <c:pt idx="23">
                  <c:v>-23.233414077857706</c:v>
                </c:pt>
                <c:pt idx="24">
                  <c:v>-23.233414077857706</c:v>
                </c:pt>
                <c:pt idx="25">
                  <c:v>-23.233414077857706</c:v>
                </c:pt>
                <c:pt idx="26">
                  <c:v>-23.233414077857706</c:v>
                </c:pt>
                <c:pt idx="27">
                  <c:v>-23.233414077857706</c:v>
                </c:pt>
                <c:pt idx="28">
                  <c:v>-23.233414077857706</c:v>
                </c:pt>
                <c:pt idx="29">
                  <c:v>-23.233414077857706</c:v>
                </c:pt>
                <c:pt idx="30">
                  <c:v>-23.233414077857706</c:v>
                </c:pt>
                <c:pt idx="31">
                  <c:v>-23.233414077857706</c:v>
                </c:pt>
                <c:pt idx="32">
                  <c:v>-23.233414077857706</c:v>
                </c:pt>
                <c:pt idx="33">
                  <c:v>-23.233414077857706</c:v>
                </c:pt>
                <c:pt idx="34">
                  <c:v>-23.233414077857706</c:v>
                </c:pt>
                <c:pt idx="35">
                  <c:v>-23.233414077857706</c:v>
                </c:pt>
                <c:pt idx="36">
                  <c:v>-23.233414077857706</c:v>
                </c:pt>
                <c:pt idx="37">
                  <c:v>-23.233414077857706</c:v>
                </c:pt>
                <c:pt idx="38">
                  <c:v>-23.233414077857706</c:v>
                </c:pt>
                <c:pt idx="39">
                  <c:v>-23.233414077857706</c:v>
                </c:pt>
                <c:pt idx="40">
                  <c:v>-23.233414077857706</c:v>
                </c:pt>
                <c:pt idx="41">
                  <c:v>-23.233414077857706</c:v>
                </c:pt>
                <c:pt idx="42">
                  <c:v>-23.233414077857706</c:v>
                </c:pt>
                <c:pt idx="43">
                  <c:v>-23.233414077857706</c:v>
                </c:pt>
                <c:pt idx="44">
                  <c:v>-23.233414077857706</c:v>
                </c:pt>
                <c:pt idx="45">
                  <c:v>-23.233414077857706</c:v>
                </c:pt>
                <c:pt idx="46">
                  <c:v>-23.233414077857706</c:v>
                </c:pt>
                <c:pt idx="47">
                  <c:v>-23.233414077857706</c:v>
                </c:pt>
                <c:pt idx="48">
                  <c:v>-23.233414077857706</c:v>
                </c:pt>
                <c:pt idx="49">
                  <c:v>-23.233414077857706</c:v>
                </c:pt>
                <c:pt idx="50">
                  <c:v>-23.233414077857706</c:v>
                </c:pt>
                <c:pt idx="51">
                  <c:v>-23.233414077857706</c:v>
                </c:pt>
                <c:pt idx="52">
                  <c:v>-23.233414077857706</c:v>
                </c:pt>
                <c:pt idx="53">
                  <c:v>-23.233414077857706</c:v>
                </c:pt>
                <c:pt idx="54">
                  <c:v>-23.233414077857706</c:v>
                </c:pt>
                <c:pt idx="55">
                  <c:v>-23.233414077857706</c:v>
                </c:pt>
                <c:pt idx="56">
                  <c:v>-23.233414077857706</c:v>
                </c:pt>
                <c:pt idx="57">
                  <c:v>-23.233414077857706</c:v>
                </c:pt>
                <c:pt idx="58">
                  <c:v>-23.233414077857706</c:v>
                </c:pt>
                <c:pt idx="59">
                  <c:v>-23.233414077857706</c:v>
                </c:pt>
                <c:pt idx="60">
                  <c:v>-23.233414077857706</c:v>
                </c:pt>
                <c:pt idx="61">
                  <c:v>-23.233414077857706</c:v>
                </c:pt>
                <c:pt idx="62">
                  <c:v>-23.233414077857706</c:v>
                </c:pt>
                <c:pt idx="63">
                  <c:v>-23.233414077857706</c:v>
                </c:pt>
                <c:pt idx="64">
                  <c:v>-23.233414077857706</c:v>
                </c:pt>
                <c:pt idx="65">
                  <c:v>-23.233414077857706</c:v>
                </c:pt>
                <c:pt idx="66">
                  <c:v>-23.233414077857706</c:v>
                </c:pt>
                <c:pt idx="67">
                  <c:v>-23.233414077857706</c:v>
                </c:pt>
                <c:pt idx="68">
                  <c:v>-23.233414077857706</c:v>
                </c:pt>
                <c:pt idx="69">
                  <c:v>-23.233414077857706</c:v>
                </c:pt>
                <c:pt idx="70">
                  <c:v>-23.233414077857706</c:v>
                </c:pt>
                <c:pt idx="71">
                  <c:v>-23.233414077857706</c:v>
                </c:pt>
                <c:pt idx="72">
                  <c:v>-23.233414077857706</c:v>
                </c:pt>
                <c:pt idx="73">
                  <c:v>-23.233414077857706</c:v>
                </c:pt>
                <c:pt idx="74">
                  <c:v>-23.233414077857706</c:v>
                </c:pt>
                <c:pt idx="75">
                  <c:v>-23.233414077857706</c:v>
                </c:pt>
                <c:pt idx="76">
                  <c:v>-23.233414077857706</c:v>
                </c:pt>
                <c:pt idx="77">
                  <c:v>-23.233414077857706</c:v>
                </c:pt>
                <c:pt idx="78">
                  <c:v>-23.233414077857706</c:v>
                </c:pt>
                <c:pt idx="79">
                  <c:v>-23.233414077857706</c:v>
                </c:pt>
                <c:pt idx="80">
                  <c:v>-23.233414077857706</c:v>
                </c:pt>
                <c:pt idx="81">
                  <c:v>-23.233414077857706</c:v>
                </c:pt>
                <c:pt idx="82">
                  <c:v>-23.233414077857706</c:v>
                </c:pt>
                <c:pt idx="83">
                  <c:v>-23.233414077857706</c:v>
                </c:pt>
                <c:pt idx="84">
                  <c:v>-23.233414077857706</c:v>
                </c:pt>
                <c:pt idx="85">
                  <c:v>-23.233414077857706</c:v>
                </c:pt>
                <c:pt idx="86">
                  <c:v>-23.233414077857706</c:v>
                </c:pt>
                <c:pt idx="87">
                  <c:v>-23.233414077857706</c:v>
                </c:pt>
                <c:pt idx="88">
                  <c:v>-23.233414077857706</c:v>
                </c:pt>
                <c:pt idx="89">
                  <c:v>-23.233414077857706</c:v>
                </c:pt>
                <c:pt idx="90">
                  <c:v>-23.233414077857706</c:v>
                </c:pt>
                <c:pt idx="91">
                  <c:v>-23.233414077857706</c:v>
                </c:pt>
                <c:pt idx="92">
                  <c:v>-23.233414077857706</c:v>
                </c:pt>
                <c:pt idx="93">
                  <c:v>-23.233414077857706</c:v>
                </c:pt>
                <c:pt idx="94">
                  <c:v>-23.233414077857706</c:v>
                </c:pt>
                <c:pt idx="95">
                  <c:v>-23.233414077857706</c:v>
                </c:pt>
                <c:pt idx="96">
                  <c:v>-23.233414077857706</c:v>
                </c:pt>
                <c:pt idx="97">
                  <c:v>-23.233414077857706</c:v>
                </c:pt>
                <c:pt idx="98">
                  <c:v>-23.233414077857706</c:v>
                </c:pt>
                <c:pt idx="99">
                  <c:v>-23.233414077857706</c:v>
                </c:pt>
                <c:pt idx="100">
                  <c:v>-23.233414077857706</c:v>
                </c:pt>
                <c:pt idx="101">
                  <c:v>-23.233414077857706</c:v>
                </c:pt>
                <c:pt idx="102">
                  <c:v>-23.233414077857706</c:v>
                </c:pt>
                <c:pt idx="103">
                  <c:v>-23.233414077857706</c:v>
                </c:pt>
                <c:pt idx="104">
                  <c:v>-23.233414077857706</c:v>
                </c:pt>
                <c:pt idx="105">
                  <c:v>-23.233414077857706</c:v>
                </c:pt>
                <c:pt idx="106">
                  <c:v>-23.233414077857706</c:v>
                </c:pt>
                <c:pt idx="107">
                  <c:v>-23.233414077857706</c:v>
                </c:pt>
                <c:pt idx="108">
                  <c:v>-23.233414077857706</c:v>
                </c:pt>
                <c:pt idx="109">
                  <c:v>-23.233414077857706</c:v>
                </c:pt>
                <c:pt idx="110">
                  <c:v>-23.233414077857706</c:v>
                </c:pt>
                <c:pt idx="111">
                  <c:v>-23.233414077857706</c:v>
                </c:pt>
                <c:pt idx="112">
                  <c:v>-23.233414077857706</c:v>
                </c:pt>
                <c:pt idx="113">
                  <c:v>-23.233414077857706</c:v>
                </c:pt>
                <c:pt idx="114">
                  <c:v>-23.233414077857706</c:v>
                </c:pt>
                <c:pt idx="115">
                  <c:v>-23.233414077857706</c:v>
                </c:pt>
                <c:pt idx="116">
                  <c:v>-23.233414077857706</c:v>
                </c:pt>
                <c:pt idx="117">
                  <c:v>-23.233414077857706</c:v>
                </c:pt>
                <c:pt idx="118">
                  <c:v>-23.233414077857706</c:v>
                </c:pt>
                <c:pt idx="119">
                  <c:v>-23.233414077857706</c:v>
                </c:pt>
                <c:pt idx="120">
                  <c:v>-23.233414077857706</c:v>
                </c:pt>
                <c:pt idx="121">
                  <c:v>-23.233414077857706</c:v>
                </c:pt>
                <c:pt idx="122">
                  <c:v>-23.233414077857706</c:v>
                </c:pt>
                <c:pt idx="123">
                  <c:v>-23.233414077857706</c:v>
                </c:pt>
                <c:pt idx="124">
                  <c:v>-23.233414077857706</c:v>
                </c:pt>
                <c:pt idx="125">
                  <c:v>-23.233414077857706</c:v>
                </c:pt>
                <c:pt idx="126">
                  <c:v>-23.233414077857706</c:v>
                </c:pt>
                <c:pt idx="127">
                  <c:v>-23.233414077857706</c:v>
                </c:pt>
                <c:pt idx="128">
                  <c:v>-23.233414077857706</c:v>
                </c:pt>
                <c:pt idx="129">
                  <c:v>-23.233414077857706</c:v>
                </c:pt>
                <c:pt idx="130">
                  <c:v>-23.233414077857706</c:v>
                </c:pt>
                <c:pt idx="131">
                  <c:v>-23.233414077857706</c:v>
                </c:pt>
                <c:pt idx="132">
                  <c:v>-23.233414077857706</c:v>
                </c:pt>
                <c:pt idx="133">
                  <c:v>-23.233414077857706</c:v>
                </c:pt>
                <c:pt idx="134">
                  <c:v>-23.233414077857706</c:v>
                </c:pt>
                <c:pt idx="135">
                  <c:v>-23.233414077857706</c:v>
                </c:pt>
                <c:pt idx="136">
                  <c:v>-23.233414077857706</c:v>
                </c:pt>
                <c:pt idx="137">
                  <c:v>-23.233414077857706</c:v>
                </c:pt>
                <c:pt idx="138">
                  <c:v>-23.233414077857706</c:v>
                </c:pt>
                <c:pt idx="139">
                  <c:v>-23.233414077857706</c:v>
                </c:pt>
                <c:pt idx="140">
                  <c:v>-23.233414077857706</c:v>
                </c:pt>
                <c:pt idx="141">
                  <c:v>-23.233414077857706</c:v>
                </c:pt>
                <c:pt idx="142">
                  <c:v>-23.233414077857706</c:v>
                </c:pt>
                <c:pt idx="143">
                  <c:v>-23.233414077857706</c:v>
                </c:pt>
                <c:pt idx="144">
                  <c:v>-23.233414077857706</c:v>
                </c:pt>
                <c:pt idx="145">
                  <c:v>-23.233414077857706</c:v>
                </c:pt>
                <c:pt idx="146">
                  <c:v>-23.233414077857706</c:v>
                </c:pt>
                <c:pt idx="147">
                  <c:v>-23.233414077857706</c:v>
                </c:pt>
                <c:pt idx="148">
                  <c:v>-23.233414077857706</c:v>
                </c:pt>
                <c:pt idx="149">
                  <c:v>-23.233414077857706</c:v>
                </c:pt>
                <c:pt idx="150">
                  <c:v>-23.233414077857706</c:v>
                </c:pt>
                <c:pt idx="151">
                  <c:v>-23.233414077857706</c:v>
                </c:pt>
                <c:pt idx="152">
                  <c:v>-23.233414077857706</c:v>
                </c:pt>
                <c:pt idx="153">
                  <c:v>-23.233414077857706</c:v>
                </c:pt>
                <c:pt idx="154">
                  <c:v>-23.233414077857706</c:v>
                </c:pt>
                <c:pt idx="155">
                  <c:v>-23.233414077857706</c:v>
                </c:pt>
                <c:pt idx="156">
                  <c:v>-23.233414077857706</c:v>
                </c:pt>
                <c:pt idx="157">
                  <c:v>-23.233414077857706</c:v>
                </c:pt>
                <c:pt idx="158">
                  <c:v>-23.233414077857706</c:v>
                </c:pt>
                <c:pt idx="159">
                  <c:v>-23.233414077857706</c:v>
                </c:pt>
                <c:pt idx="160">
                  <c:v>-23.233414077857706</c:v>
                </c:pt>
                <c:pt idx="161">
                  <c:v>-23.233414077857706</c:v>
                </c:pt>
                <c:pt idx="162">
                  <c:v>-23.233414077857706</c:v>
                </c:pt>
                <c:pt idx="163">
                  <c:v>-23.233414077857706</c:v>
                </c:pt>
                <c:pt idx="164">
                  <c:v>-23.233414077857706</c:v>
                </c:pt>
                <c:pt idx="165">
                  <c:v>-23.233414077857706</c:v>
                </c:pt>
                <c:pt idx="166">
                  <c:v>-23.233414077857706</c:v>
                </c:pt>
                <c:pt idx="167">
                  <c:v>-23.233414077857706</c:v>
                </c:pt>
                <c:pt idx="168">
                  <c:v>-23.233414077857706</c:v>
                </c:pt>
                <c:pt idx="169">
                  <c:v>-23.233414077857706</c:v>
                </c:pt>
                <c:pt idx="170">
                  <c:v>-23.233414077857706</c:v>
                </c:pt>
                <c:pt idx="171">
                  <c:v>-23.233414077857706</c:v>
                </c:pt>
                <c:pt idx="172">
                  <c:v>-23.233414077857706</c:v>
                </c:pt>
                <c:pt idx="173">
                  <c:v>-23.233414077857706</c:v>
                </c:pt>
                <c:pt idx="174">
                  <c:v>-23.233414077857706</c:v>
                </c:pt>
                <c:pt idx="175">
                  <c:v>-23.233414077857706</c:v>
                </c:pt>
                <c:pt idx="176">
                  <c:v>-23.233414077857706</c:v>
                </c:pt>
                <c:pt idx="177">
                  <c:v>-23.233414077857706</c:v>
                </c:pt>
                <c:pt idx="178">
                  <c:v>-23.233414077857706</c:v>
                </c:pt>
                <c:pt idx="179">
                  <c:v>-23.233414077857706</c:v>
                </c:pt>
                <c:pt idx="180">
                  <c:v>-23.233414077857706</c:v>
                </c:pt>
                <c:pt idx="181">
                  <c:v>-23.233414077857706</c:v>
                </c:pt>
                <c:pt idx="182">
                  <c:v>-23.233414077857706</c:v>
                </c:pt>
                <c:pt idx="183">
                  <c:v>-23.233414077857706</c:v>
                </c:pt>
                <c:pt idx="184">
                  <c:v>-23.233414077857706</c:v>
                </c:pt>
                <c:pt idx="185">
                  <c:v>-23.233414077857706</c:v>
                </c:pt>
                <c:pt idx="186">
                  <c:v>-23.233414077857706</c:v>
                </c:pt>
                <c:pt idx="187">
                  <c:v>-23.233414077857706</c:v>
                </c:pt>
                <c:pt idx="188">
                  <c:v>-23.233414077857706</c:v>
                </c:pt>
                <c:pt idx="189">
                  <c:v>-23.233414077857706</c:v>
                </c:pt>
                <c:pt idx="190">
                  <c:v>-23.233414077857706</c:v>
                </c:pt>
                <c:pt idx="191">
                  <c:v>-23.233414077857706</c:v>
                </c:pt>
                <c:pt idx="192">
                  <c:v>-23.233414077857706</c:v>
                </c:pt>
                <c:pt idx="193">
                  <c:v>-23.233414077857706</c:v>
                </c:pt>
                <c:pt idx="194">
                  <c:v>-23.233414077857706</c:v>
                </c:pt>
                <c:pt idx="195">
                  <c:v>-23.233414077857706</c:v>
                </c:pt>
                <c:pt idx="196">
                  <c:v>-23.233414077857706</c:v>
                </c:pt>
                <c:pt idx="197">
                  <c:v>-23.233414077857706</c:v>
                </c:pt>
                <c:pt idx="198">
                  <c:v>-23.233414077857706</c:v>
                </c:pt>
                <c:pt idx="199">
                  <c:v>-23.233414077857706</c:v>
                </c:pt>
                <c:pt idx="200">
                  <c:v>-23.233414077857706</c:v>
                </c:pt>
                <c:pt idx="201">
                  <c:v>-23.233414077857706</c:v>
                </c:pt>
                <c:pt idx="202">
                  <c:v>-23.233414077857706</c:v>
                </c:pt>
                <c:pt idx="203">
                  <c:v>-23.233414077857706</c:v>
                </c:pt>
                <c:pt idx="204">
                  <c:v>-23.233414077857706</c:v>
                </c:pt>
                <c:pt idx="205">
                  <c:v>-23.233414077857706</c:v>
                </c:pt>
                <c:pt idx="206">
                  <c:v>-23.233414077857706</c:v>
                </c:pt>
                <c:pt idx="207">
                  <c:v>-23.233414077857706</c:v>
                </c:pt>
                <c:pt idx="208">
                  <c:v>-23.233414077857706</c:v>
                </c:pt>
                <c:pt idx="209">
                  <c:v>-23.233414077857706</c:v>
                </c:pt>
                <c:pt idx="210">
                  <c:v>-23.233414077857706</c:v>
                </c:pt>
                <c:pt idx="211">
                  <c:v>-23.233414077857706</c:v>
                </c:pt>
                <c:pt idx="212">
                  <c:v>-23.233414077857706</c:v>
                </c:pt>
                <c:pt idx="213">
                  <c:v>-23.233414077857706</c:v>
                </c:pt>
                <c:pt idx="214">
                  <c:v>-23.233414077857706</c:v>
                </c:pt>
                <c:pt idx="215">
                  <c:v>-23.233414077857706</c:v>
                </c:pt>
                <c:pt idx="216">
                  <c:v>-23.233414077857706</c:v>
                </c:pt>
                <c:pt idx="217">
                  <c:v>-23.233414077857706</c:v>
                </c:pt>
                <c:pt idx="218">
                  <c:v>-23.233414077857706</c:v>
                </c:pt>
                <c:pt idx="219">
                  <c:v>-23.233414077857706</c:v>
                </c:pt>
                <c:pt idx="220">
                  <c:v>-23.233414077857706</c:v>
                </c:pt>
                <c:pt idx="221">
                  <c:v>-23.233414077857706</c:v>
                </c:pt>
                <c:pt idx="222">
                  <c:v>-23.233414077857706</c:v>
                </c:pt>
                <c:pt idx="223">
                  <c:v>-23.233414077857706</c:v>
                </c:pt>
                <c:pt idx="224">
                  <c:v>-23.233414077857706</c:v>
                </c:pt>
                <c:pt idx="225">
                  <c:v>-23.233414077857706</c:v>
                </c:pt>
                <c:pt idx="226">
                  <c:v>-23.233414077857706</c:v>
                </c:pt>
                <c:pt idx="227">
                  <c:v>-23.233414077857706</c:v>
                </c:pt>
                <c:pt idx="228">
                  <c:v>-23.233414077857706</c:v>
                </c:pt>
                <c:pt idx="229">
                  <c:v>-23.233414077857706</c:v>
                </c:pt>
                <c:pt idx="230">
                  <c:v>-23.233414077857706</c:v>
                </c:pt>
                <c:pt idx="231">
                  <c:v>-23.233414077857706</c:v>
                </c:pt>
                <c:pt idx="232">
                  <c:v>-23.233414077857706</c:v>
                </c:pt>
                <c:pt idx="233">
                  <c:v>-23.233414077857706</c:v>
                </c:pt>
                <c:pt idx="234">
                  <c:v>-23.233414077857706</c:v>
                </c:pt>
                <c:pt idx="235">
                  <c:v>-23.233414077857706</c:v>
                </c:pt>
                <c:pt idx="236">
                  <c:v>-23.233414077857706</c:v>
                </c:pt>
                <c:pt idx="237">
                  <c:v>-23.233414077857706</c:v>
                </c:pt>
                <c:pt idx="238">
                  <c:v>-23.233414077857706</c:v>
                </c:pt>
                <c:pt idx="239">
                  <c:v>-23.233414077857706</c:v>
                </c:pt>
                <c:pt idx="240">
                  <c:v>-23.233414077857706</c:v>
                </c:pt>
                <c:pt idx="241">
                  <c:v>-23.233414077857706</c:v>
                </c:pt>
                <c:pt idx="242">
                  <c:v>-23.233414077857706</c:v>
                </c:pt>
                <c:pt idx="243">
                  <c:v>-23.233414077857706</c:v>
                </c:pt>
                <c:pt idx="244">
                  <c:v>-23.233414077857706</c:v>
                </c:pt>
                <c:pt idx="245">
                  <c:v>-23.233414077857706</c:v>
                </c:pt>
                <c:pt idx="246">
                  <c:v>-23.233414077857706</c:v>
                </c:pt>
                <c:pt idx="247">
                  <c:v>-23.233414077857706</c:v>
                </c:pt>
                <c:pt idx="248">
                  <c:v>-23.233414077857706</c:v>
                </c:pt>
                <c:pt idx="249">
                  <c:v>-23.233414077857706</c:v>
                </c:pt>
                <c:pt idx="250">
                  <c:v>-23.233414077857706</c:v>
                </c:pt>
                <c:pt idx="251">
                  <c:v>-23.233414077857706</c:v>
                </c:pt>
                <c:pt idx="252">
                  <c:v>-23.233414077857706</c:v>
                </c:pt>
                <c:pt idx="253">
                  <c:v>-23.233414077857706</c:v>
                </c:pt>
                <c:pt idx="254">
                  <c:v>-23.233414077857706</c:v>
                </c:pt>
                <c:pt idx="255">
                  <c:v>-23.233414077857706</c:v>
                </c:pt>
                <c:pt idx="256">
                  <c:v>-23.233414077857706</c:v>
                </c:pt>
                <c:pt idx="257">
                  <c:v>-23.233414077857706</c:v>
                </c:pt>
                <c:pt idx="258">
                  <c:v>-23.233414077857706</c:v>
                </c:pt>
                <c:pt idx="259">
                  <c:v>-23.233414077857706</c:v>
                </c:pt>
                <c:pt idx="260">
                  <c:v>-23.233414077857706</c:v>
                </c:pt>
                <c:pt idx="261">
                  <c:v>-23.233414077857706</c:v>
                </c:pt>
                <c:pt idx="262">
                  <c:v>-23.233414077857706</c:v>
                </c:pt>
                <c:pt idx="263">
                  <c:v>-23.233414077857706</c:v>
                </c:pt>
                <c:pt idx="264">
                  <c:v>-23.233414077857706</c:v>
                </c:pt>
                <c:pt idx="265">
                  <c:v>-23.233414077857706</c:v>
                </c:pt>
                <c:pt idx="266">
                  <c:v>-23.233414077857706</c:v>
                </c:pt>
                <c:pt idx="267">
                  <c:v>-23.233414077857706</c:v>
                </c:pt>
                <c:pt idx="268">
                  <c:v>-23.233414077857706</c:v>
                </c:pt>
                <c:pt idx="269">
                  <c:v>-23.233414077857706</c:v>
                </c:pt>
                <c:pt idx="270">
                  <c:v>-23.233414077857706</c:v>
                </c:pt>
                <c:pt idx="271">
                  <c:v>-23.233414077857706</c:v>
                </c:pt>
                <c:pt idx="272">
                  <c:v>-23.233414077857706</c:v>
                </c:pt>
                <c:pt idx="273">
                  <c:v>-23.233414077857706</c:v>
                </c:pt>
                <c:pt idx="274">
                  <c:v>-23.233414077857706</c:v>
                </c:pt>
                <c:pt idx="275">
                  <c:v>-23.233414077857706</c:v>
                </c:pt>
                <c:pt idx="276">
                  <c:v>-23.233414077857706</c:v>
                </c:pt>
                <c:pt idx="277">
                  <c:v>-23.233414077857706</c:v>
                </c:pt>
                <c:pt idx="278">
                  <c:v>-23.233414077857706</c:v>
                </c:pt>
                <c:pt idx="279">
                  <c:v>-23.233414077857706</c:v>
                </c:pt>
                <c:pt idx="280">
                  <c:v>-23.233414077857706</c:v>
                </c:pt>
                <c:pt idx="281">
                  <c:v>-23.233414077857706</c:v>
                </c:pt>
                <c:pt idx="282">
                  <c:v>-23.233414077857706</c:v>
                </c:pt>
                <c:pt idx="283">
                  <c:v>-23.233414077857706</c:v>
                </c:pt>
                <c:pt idx="284">
                  <c:v>-23.233414077857706</c:v>
                </c:pt>
                <c:pt idx="285">
                  <c:v>-23.233414077857706</c:v>
                </c:pt>
                <c:pt idx="286">
                  <c:v>-23.233414077857706</c:v>
                </c:pt>
                <c:pt idx="287">
                  <c:v>-23.233414077857706</c:v>
                </c:pt>
                <c:pt idx="288">
                  <c:v>-23.233414077857706</c:v>
                </c:pt>
                <c:pt idx="289">
                  <c:v>-23.233414077857706</c:v>
                </c:pt>
                <c:pt idx="290">
                  <c:v>-23.233414077857706</c:v>
                </c:pt>
                <c:pt idx="291">
                  <c:v>-23.233414077857706</c:v>
                </c:pt>
                <c:pt idx="292">
                  <c:v>-23.233414077857706</c:v>
                </c:pt>
                <c:pt idx="293">
                  <c:v>-23.233414077857706</c:v>
                </c:pt>
                <c:pt idx="294">
                  <c:v>-23.233414077857706</c:v>
                </c:pt>
                <c:pt idx="295">
                  <c:v>-23.233414077857706</c:v>
                </c:pt>
                <c:pt idx="296">
                  <c:v>-23.233414077857706</c:v>
                </c:pt>
                <c:pt idx="297">
                  <c:v>-23.233414077857706</c:v>
                </c:pt>
                <c:pt idx="298">
                  <c:v>-23.233414077857706</c:v>
                </c:pt>
                <c:pt idx="299">
                  <c:v>-23.233414077857706</c:v>
                </c:pt>
                <c:pt idx="300">
                  <c:v>-23.233414077857706</c:v>
                </c:pt>
                <c:pt idx="301">
                  <c:v>-23.233414077857706</c:v>
                </c:pt>
                <c:pt idx="302">
                  <c:v>-23.233414077857706</c:v>
                </c:pt>
                <c:pt idx="303">
                  <c:v>-23.233414077857706</c:v>
                </c:pt>
                <c:pt idx="304">
                  <c:v>-23.233414077857706</c:v>
                </c:pt>
                <c:pt idx="305">
                  <c:v>-23.233414077857706</c:v>
                </c:pt>
                <c:pt idx="306">
                  <c:v>-23.233414077857706</c:v>
                </c:pt>
                <c:pt idx="307">
                  <c:v>-23.233414077857706</c:v>
                </c:pt>
                <c:pt idx="308">
                  <c:v>-23.233414077857706</c:v>
                </c:pt>
                <c:pt idx="309">
                  <c:v>-23.233414077857706</c:v>
                </c:pt>
                <c:pt idx="310">
                  <c:v>-23.233414077857706</c:v>
                </c:pt>
                <c:pt idx="311">
                  <c:v>-23.233414077857706</c:v>
                </c:pt>
                <c:pt idx="312">
                  <c:v>-23.233414077857706</c:v>
                </c:pt>
                <c:pt idx="313">
                  <c:v>-23.233414077857706</c:v>
                </c:pt>
                <c:pt idx="314">
                  <c:v>-23.233414077857706</c:v>
                </c:pt>
                <c:pt idx="315">
                  <c:v>-23.233414077857706</c:v>
                </c:pt>
                <c:pt idx="316">
                  <c:v>-23.233414077857706</c:v>
                </c:pt>
                <c:pt idx="317">
                  <c:v>-23.233414077857706</c:v>
                </c:pt>
                <c:pt idx="318">
                  <c:v>-23.233414077857706</c:v>
                </c:pt>
                <c:pt idx="319">
                  <c:v>-23.233414077857706</c:v>
                </c:pt>
                <c:pt idx="320">
                  <c:v>-23.233414077857706</c:v>
                </c:pt>
                <c:pt idx="321">
                  <c:v>-23.233414077857706</c:v>
                </c:pt>
                <c:pt idx="322">
                  <c:v>-23.233414077857706</c:v>
                </c:pt>
                <c:pt idx="323">
                  <c:v>-23.233414077857706</c:v>
                </c:pt>
                <c:pt idx="324">
                  <c:v>-23.233414077857706</c:v>
                </c:pt>
                <c:pt idx="325">
                  <c:v>-23.233414077857706</c:v>
                </c:pt>
                <c:pt idx="326">
                  <c:v>-23.233414077857706</c:v>
                </c:pt>
                <c:pt idx="327">
                  <c:v>-23.233414077857706</c:v>
                </c:pt>
                <c:pt idx="328">
                  <c:v>-23.233414077857706</c:v>
                </c:pt>
                <c:pt idx="329">
                  <c:v>-23.233414077857706</c:v>
                </c:pt>
                <c:pt idx="330">
                  <c:v>-23.233414077857706</c:v>
                </c:pt>
                <c:pt idx="331">
                  <c:v>-23.233414077857706</c:v>
                </c:pt>
                <c:pt idx="332">
                  <c:v>-23.233414077857706</c:v>
                </c:pt>
                <c:pt idx="333">
                  <c:v>-23.233414077857706</c:v>
                </c:pt>
                <c:pt idx="334">
                  <c:v>-23.233414077857706</c:v>
                </c:pt>
                <c:pt idx="335">
                  <c:v>-23.233414077857706</c:v>
                </c:pt>
                <c:pt idx="336">
                  <c:v>-23.233414077857706</c:v>
                </c:pt>
                <c:pt idx="337">
                  <c:v>-23.233414077857706</c:v>
                </c:pt>
                <c:pt idx="338">
                  <c:v>-23.233414077857706</c:v>
                </c:pt>
                <c:pt idx="339">
                  <c:v>-23.233414077857706</c:v>
                </c:pt>
                <c:pt idx="340">
                  <c:v>-23.233414077857706</c:v>
                </c:pt>
                <c:pt idx="341">
                  <c:v>-23.233414077857706</c:v>
                </c:pt>
                <c:pt idx="342">
                  <c:v>-23.233414077857706</c:v>
                </c:pt>
                <c:pt idx="343">
                  <c:v>-23.233414077857706</c:v>
                </c:pt>
                <c:pt idx="344">
                  <c:v>-23.233414077857706</c:v>
                </c:pt>
                <c:pt idx="345">
                  <c:v>-23.233414077857706</c:v>
                </c:pt>
                <c:pt idx="346">
                  <c:v>-23.233414077857706</c:v>
                </c:pt>
                <c:pt idx="347">
                  <c:v>-23.233414077857706</c:v>
                </c:pt>
                <c:pt idx="348">
                  <c:v>-23.233414077857706</c:v>
                </c:pt>
                <c:pt idx="349">
                  <c:v>-23.233414077857706</c:v>
                </c:pt>
                <c:pt idx="350">
                  <c:v>-23.233414077857706</c:v>
                </c:pt>
                <c:pt idx="351">
                  <c:v>-23.233414077857706</c:v>
                </c:pt>
                <c:pt idx="352">
                  <c:v>-23.233414077857706</c:v>
                </c:pt>
                <c:pt idx="353">
                  <c:v>-23.233414077857706</c:v>
                </c:pt>
                <c:pt idx="354">
                  <c:v>-23.233414077857706</c:v>
                </c:pt>
                <c:pt idx="355">
                  <c:v>-23.233414077857706</c:v>
                </c:pt>
                <c:pt idx="356">
                  <c:v>-23.233414077857706</c:v>
                </c:pt>
                <c:pt idx="357">
                  <c:v>-23.233414077857706</c:v>
                </c:pt>
                <c:pt idx="358">
                  <c:v>-23.233414077857706</c:v>
                </c:pt>
                <c:pt idx="359">
                  <c:v>-23.233414077857706</c:v>
                </c:pt>
                <c:pt idx="360">
                  <c:v>-23.233414077857706</c:v>
                </c:pt>
                <c:pt idx="361">
                  <c:v>-23.233414077857706</c:v>
                </c:pt>
                <c:pt idx="362">
                  <c:v>-23.233414077857706</c:v>
                </c:pt>
                <c:pt idx="363">
                  <c:v>-23.233414077857706</c:v>
                </c:pt>
                <c:pt idx="364">
                  <c:v>-23.233414077857706</c:v>
                </c:pt>
                <c:pt idx="365">
                  <c:v>-23.233414077857706</c:v>
                </c:pt>
                <c:pt idx="366">
                  <c:v>-23.233414077857706</c:v>
                </c:pt>
                <c:pt idx="367">
                  <c:v>-23.233414077857706</c:v>
                </c:pt>
                <c:pt idx="368">
                  <c:v>-23.233414077857706</c:v>
                </c:pt>
                <c:pt idx="369">
                  <c:v>-23.233414077857706</c:v>
                </c:pt>
                <c:pt idx="370">
                  <c:v>-23.233414077857706</c:v>
                </c:pt>
                <c:pt idx="371">
                  <c:v>-23.233414077857706</c:v>
                </c:pt>
                <c:pt idx="372">
                  <c:v>-23.233414077857706</c:v>
                </c:pt>
                <c:pt idx="373">
                  <c:v>-23.233414077857706</c:v>
                </c:pt>
                <c:pt idx="374">
                  <c:v>-23.233414077857706</c:v>
                </c:pt>
                <c:pt idx="375">
                  <c:v>-23.233414077857706</c:v>
                </c:pt>
                <c:pt idx="376">
                  <c:v>-23.233414077857706</c:v>
                </c:pt>
                <c:pt idx="377">
                  <c:v>-23.233414077857706</c:v>
                </c:pt>
                <c:pt idx="378">
                  <c:v>-23.233414077857706</c:v>
                </c:pt>
                <c:pt idx="379">
                  <c:v>-23.233414077857706</c:v>
                </c:pt>
                <c:pt idx="380">
                  <c:v>-23.233414077857706</c:v>
                </c:pt>
                <c:pt idx="381">
                  <c:v>-23.233414077857706</c:v>
                </c:pt>
                <c:pt idx="382">
                  <c:v>-23.233414077857706</c:v>
                </c:pt>
                <c:pt idx="383">
                  <c:v>-23.233414077857706</c:v>
                </c:pt>
                <c:pt idx="384">
                  <c:v>-23.233414077857706</c:v>
                </c:pt>
                <c:pt idx="385">
                  <c:v>-23.233414077857706</c:v>
                </c:pt>
                <c:pt idx="386">
                  <c:v>-23.233414077857706</c:v>
                </c:pt>
                <c:pt idx="387">
                  <c:v>-23.233414077857706</c:v>
                </c:pt>
                <c:pt idx="388">
                  <c:v>-23.233414077857706</c:v>
                </c:pt>
                <c:pt idx="389">
                  <c:v>-23.233414077857706</c:v>
                </c:pt>
                <c:pt idx="390">
                  <c:v>-23.233414077857706</c:v>
                </c:pt>
                <c:pt idx="391">
                  <c:v>-23.233414077857706</c:v>
                </c:pt>
                <c:pt idx="392">
                  <c:v>-23.233414077857706</c:v>
                </c:pt>
                <c:pt idx="393">
                  <c:v>-23.233414077857706</c:v>
                </c:pt>
                <c:pt idx="394">
                  <c:v>-23.233414077857706</c:v>
                </c:pt>
                <c:pt idx="395">
                  <c:v>-23.233414077857706</c:v>
                </c:pt>
                <c:pt idx="396">
                  <c:v>-23.233414077857706</c:v>
                </c:pt>
                <c:pt idx="397">
                  <c:v>-23.233414077857706</c:v>
                </c:pt>
                <c:pt idx="398">
                  <c:v>-23.233414077857706</c:v>
                </c:pt>
                <c:pt idx="399">
                  <c:v>-23.233414077857706</c:v>
                </c:pt>
                <c:pt idx="400">
                  <c:v>-23.233414077857706</c:v>
                </c:pt>
                <c:pt idx="401">
                  <c:v>-23.233414077857706</c:v>
                </c:pt>
                <c:pt idx="402">
                  <c:v>-23.233414077857706</c:v>
                </c:pt>
                <c:pt idx="403">
                  <c:v>-23.233414077857706</c:v>
                </c:pt>
                <c:pt idx="404">
                  <c:v>-23.233414077857706</c:v>
                </c:pt>
                <c:pt idx="405">
                  <c:v>-23.233414077857706</c:v>
                </c:pt>
                <c:pt idx="406">
                  <c:v>-23.233414077857706</c:v>
                </c:pt>
                <c:pt idx="407">
                  <c:v>-23.233414077857706</c:v>
                </c:pt>
                <c:pt idx="408">
                  <c:v>-23.233414077857706</c:v>
                </c:pt>
                <c:pt idx="409">
                  <c:v>-23.233414077857706</c:v>
                </c:pt>
                <c:pt idx="410">
                  <c:v>-23.233414077857706</c:v>
                </c:pt>
                <c:pt idx="411">
                  <c:v>-23.233414077857706</c:v>
                </c:pt>
                <c:pt idx="412">
                  <c:v>-23.233414077857706</c:v>
                </c:pt>
                <c:pt idx="413">
                  <c:v>-23.233414077857706</c:v>
                </c:pt>
                <c:pt idx="414">
                  <c:v>-23.233414077857706</c:v>
                </c:pt>
                <c:pt idx="415">
                  <c:v>-23.233414077857706</c:v>
                </c:pt>
                <c:pt idx="416">
                  <c:v>-23.233414077857706</c:v>
                </c:pt>
                <c:pt idx="417">
                  <c:v>-23.233414077857706</c:v>
                </c:pt>
                <c:pt idx="418">
                  <c:v>-23.233414077857706</c:v>
                </c:pt>
                <c:pt idx="419">
                  <c:v>-23.233414077857706</c:v>
                </c:pt>
                <c:pt idx="420">
                  <c:v>-23.233414077857706</c:v>
                </c:pt>
                <c:pt idx="421">
                  <c:v>-23.233414077857706</c:v>
                </c:pt>
                <c:pt idx="422">
                  <c:v>-23.233414077857706</c:v>
                </c:pt>
                <c:pt idx="423">
                  <c:v>-23.233414077857706</c:v>
                </c:pt>
                <c:pt idx="424">
                  <c:v>-23.233414077857706</c:v>
                </c:pt>
                <c:pt idx="425">
                  <c:v>-23.233414077857706</c:v>
                </c:pt>
                <c:pt idx="426">
                  <c:v>-23.233414077857706</c:v>
                </c:pt>
                <c:pt idx="427">
                  <c:v>-23.233414077857706</c:v>
                </c:pt>
                <c:pt idx="428">
                  <c:v>-23.233414077857706</c:v>
                </c:pt>
                <c:pt idx="429">
                  <c:v>-23.233414077857706</c:v>
                </c:pt>
                <c:pt idx="430">
                  <c:v>-23.233414077857706</c:v>
                </c:pt>
                <c:pt idx="431">
                  <c:v>-23.233414077857706</c:v>
                </c:pt>
                <c:pt idx="432">
                  <c:v>-23.233414077857706</c:v>
                </c:pt>
                <c:pt idx="433">
                  <c:v>-23.233414077857706</c:v>
                </c:pt>
                <c:pt idx="434">
                  <c:v>-23.233414077857706</c:v>
                </c:pt>
                <c:pt idx="435">
                  <c:v>-23.233414077857706</c:v>
                </c:pt>
                <c:pt idx="436">
                  <c:v>-23.233414077857706</c:v>
                </c:pt>
                <c:pt idx="437">
                  <c:v>-23.233414077857706</c:v>
                </c:pt>
                <c:pt idx="438">
                  <c:v>-23.233414077857706</c:v>
                </c:pt>
                <c:pt idx="439">
                  <c:v>-23.233414077857706</c:v>
                </c:pt>
                <c:pt idx="440">
                  <c:v>-23.233414077857706</c:v>
                </c:pt>
                <c:pt idx="441">
                  <c:v>-23.233414077857706</c:v>
                </c:pt>
                <c:pt idx="442">
                  <c:v>-23.233414077857706</c:v>
                </c:pt>
                <c:pt idx="443">
                  <c:v>-23.233414077857706</c:v>
                </c:pt>
                <c:pt idx="444">
                  <c:v>-23.233414077857706</c:v>
                </c:pt>
                <c:pt idx="445">
                  <c:v>-23.233414077857706</c:v>
                </c:pt>
                <c:pt idx="446">
                  <c:v>-23.233414077857706</c:v>
                </c:pt>
                <c:pt idx="447">
                  <c:v>-23.233414077857706</c:v>
                </c:pt>
                <c:pt idx="448">
                  <c:v>-23.233414077857706</c:v>
                </c:pt>
                <c:pt idx="449">
                  <c:v>-23.233414077857706</c:v>
                </c:pt>
                <c:pt idx="450">
                  <c:v>-23.233414077857706</c:v>
                </c:pt>
                <c:pt idx="451">
                  <c:v>-23.233414077857706</c:v>
                </c:pt>
                <c:pt idx="452">
                  <c:v>-23.233414077857706</c:v>
                </c:pt>
                <c:pt idx="453">
                  <c:v>-23.233414077857706</c:v>
                </c:pt>
                <c:pt idx="454">
                  <c:v>-23.233414077857706</c:v>
                </c:pt>
                <c:pt idx="455">
                  <c:v>-23.233414077857706</c:v>
                </c:pt>
                <c:pt idx="456">
                  <c:v>-23.233414077857706</c:v>
                </c:pt>
                <c:pt idx="457">
                  <c:v>-23.233414077857706</c:v>
                </c:pt>
                <c:pt idx="458">
                  <c:v>-23.233414077857706</c:v>
                </c:pt>
                <c:pt idx="459">
                  <c:v>-23.233414077857706</c:v>
                </c:pt>
                <c:pt idx="460">
                  <c:v>-23.233414077857706</c:v>
                </c:pt>
                <c:pt idx="461">
                  <c:v>-23.233414077857706</c:v>
                </c:pt>
                <c:pt idx="462">
                  <c:v>-23.233414077857706</c:v>
                </c:pt>
                <c:pt idx="463">
                  <c:v>-23.233414077857706</c:v>
                </c:pt>
                <c:pt idx="464">
                  <c:v>-23.233414077857706</c:v>
                </c:pt>
                <c:pt idx="465">
                  <c:v>-23.233414077857706</c:v>
                </c:pt>
                <c:pt idx="466">
                  <c:v>-23.233414077857706</c:v>
                </c:pt>
                <c:pt idx="467">
                  <c:v>-23.233414077857706</c:v>
                </c:pt>
                <c:pt idx="468">
                  <c:v>-23.233414077857706</c:v>
                </c:pt>
                <c:pt idx="469">
                  <c:v>-23.233414077857706</c:v>
                </c:pt>
                <c:pt idx="470">
                  <c:v>-23.233414077857706</c:v>
                </c:pt>
                <c:pt idx="471">
                  <c:v>-23.233414077857706</c:v>
                </c:pt>
                <c:pt idx="472">
                  <c:v>-23.233414077857706</c:v>
                </c:pt>
                <c:pt idx="473">
                  <c:v>-23.233414077857706</c:v>
                </c:pt>
                <c:pt idx="474">
                  <c:v>-23.233414077857706</c:v>
                </c:pt>
                <c:pt idx="475">
                  <c:v>-23.233414077857706</c:v>
                </c:pt>
                <c:pt idx="476">
                  <c:v>-23.233414077857706</c:v>
                </c:pt>
                <c:pt idx="477">
                  <c:v>-23.233414077857706</c:v>
                </c:pt>
                <c:pt idx="478">
                  <c:v>-23.233414077857706</c:v>
                </c:pt>
                <c:pt idx="479">
                  <c:v>-23.233414077857706</c:v>
                </c:pt>
                <c:pt idx="480">
                  <c:v>-23.233414077857706</c:v>
                </c:pt>
                <c:pt idx="481">
                  <c:v>-23.233414077857706</c:v>
                </c:pt>
                <c:pt idx="482">
                  <c:v>-23.233414077857706</c:v>
                </c:pt>
                <c:pt idx="483">
                  <c:v>-23.233414077857706</c:v>
                </c:pt>
                <c:pt idx="484">
                  <c:v>-23.233414077857706</c:v>
                </c:pt>
                <c:pt idx="485">
                  <c:v>-23.233414077857706</c:v>
                </c:pt>
                <c:pt idx="486">
                  <c:v>-23.233414077857706</c:v>
                </c:pt>
                <c:pt idx="487">
                  <c:v>-23.233414077857706</c:v>
                </c:pt>
                <c:pt idx="488">
                  <c:v>-23.233414077857706</c:v>
                </c:pt>
                <c:pt idx="489">
                  <c:v>-23.233414077857706</c:v>
                </c:pt>
                <c:pt idx="490">
                  <c:v>-23.233414077857706</c:v>
                </c:pt>
                <c:pt idx="491">
                  <c:v>-23.233414077857706</c:v>
                </c:pt>
                <c:pt idx="492">
                  <c:v>-23.233414077857706</c:v>
                </c:pt>
                <c:pt idx="493">
                  <c:v>-23.233414077857706</c:v>
                </c:pt>
                <c:pt idx="494">
                  <c:v>-23.233414077857706</c:v>
                </c:pt>
                <c:pt idx="495">
                  <c:v>-23.233414077857706</c:v>
                </c:pt>
                <c:pt idx="496">
                  <c:v>-23.233414077857706</c:v>
                </c:pt>
                <c:pt idx="497">
                  <c:v>-23.233414077857706</c:v>
                </c:pt>
                <c:pt idx="498">
                  <c:v>-23.233414077857706</c:v>
                </c:pt>
                <c:pt idx="499">
                  <c:v>-23.233414077857706</c:v>
                </c:pt>
                <c:pt idx="500">
                  <c:v>-23.233414077857706</c:v>
                </c:pt>
                <c:pt idx="501">
                  <c:v>-23.233414077857706</c:v>
                </c:pt>
                <c:pt idx="502">
                  <c:v>-23.233414077857706</c:v>
                </c:pt>
                <c:pt idx="503">
                  <c:v>-23.233414077857706</c:v>
                </c:pt>
                <c:pt idx="504">
                  <c:v>-23.233414077857706</c:v>
                </c:pt>
                <c:pt idx="505">
                  <c:v>-23.233414077857706</c:v>
                </c:pt>
                <c:pt idx="506">
                  <c:v>-23.233414077857706</c:v>
                </c:pt>
                <c:pt idx="507">
                  <c:v>-23.233414077857706</c:v>
                </c:pt>
                <c:pt idx="508">
                  <c:v>-23.233414077857706</c:v>
                </c:pt>
                <c:pt idx="509">
                  <c:v>-23.233414077857706</c:v>
                </c:pt>
                <c:pt idx="510">
                  <c:v>-23.233414077857706</c:v>
                </c:pt>
                <c:pt idx="511">
                  <c:v>-23.233414077857706</c:v>
                </c:pt>
                <c:pt idx="512">
                  <c:v>-23.233414077857706</c:v>
                </c:pt>
                <c:pt idx="513">
                  <c:v>-23.233414077857706</c:v>
                </c:pt>
                <c:pt idx="514">
                  <c:v>-23.233414077857706</c:v>
                </c:pt>
                <c:pt idx="515">
                  <c:v>-23.233414077857706</c:v>
                </c:pt>
                <c:pt idx="516">
                  <c:v>-23.233414077857706</c:v>
                </c:pt>
                <c:pt idx="517">
                  <c:v>-23.233414077857706</c:v>
                </c:pt>
                <c:pt idx="518">
                  <c:v>-23.233414077857706</c:v>
                </c:pt>
                <c:pt idx="519">
                  <c:v>-23.233414077857706</c:v>
                </c:pt>
                <c:pt idx="520">
                  <c:v>-23.233414077857706</c:v>
                </c:pt>
                <c:pt idx="521">
                  <c:v>-23.233414077857706</c:v>
                </c:pt>
                <c:pt idx="522">
                  <c:v>-23.233414077857706</c:v>
                </c:pt>
                <c:pt idx="523">
                  <c:v>-23.233414077857706</c:v>
                </c:pt>
                <c:pt idx="524">
                  <c:v>-23.233414077857706</c:v>
                </c:pt>
                <c:pt idx="525">
                  <c:v>-23.233414077857706</c:v>
                </c:pt>
                <c:pt idx="526">
                  <c:v>-23.233414077857706</c:v>
                </c:pt>
                <c:pt idx="527">
                  <c:v>-23.233414077857706</c:v>
                </c:pt>
                <c:pt idx="528">
                  <c:v>-23.233414077857706</c:v>
                </c:pt>
                <c:pt idx="529">
                  <c:v>-23.233414077857706</c:v>
                </c:pt>
                <c:pt idx="530">
                  <c:v>-23.233414077857706</c:v>
                </c:pt>
                <c:pt idx="531">
                  <c:v>-23.233414077857706</c:v>
                </c:pt>
                <c:pt idx="532">
                  <c:v>-23.233414077857706</c:v>
                </c:pt>
                <c:pt idx="533">
                  <c:v>-23.233414077857706</c:v>
                </c:pt>
                <c:pt idx="534">
                  <c:v>-23.233414077857706</c:v>
                </c:pt>
                <c:pt idx="535">
                  <c:v>-23.233414077857706</c:v>
                </c:pt>
                <c:pt idx="536">
                  <c:v>-23.233414077857706</c:v>
                </c:pt>
                <c:pt idx="537">
                  <c:v>-23.233414077857706</c:v>
                </c:pt>
                <c:pt idx="538">
                  <c:v>-23.233414077857706</c:v>
                </c:pt>
                <c:pt idx="539">
                  <c:v>-23.233414077857706</c:v>
                </c:pt>
                <c:pt idx="540">
                  <c:v>-23.233414077857706</c:v>
                </c:pt>
                <c:pt idx="541">
                  <c:v>-23.233414077857706</c:v>
                </c:pt>
                <c:pt idx="542">
                  <c:v>-23.233414077857706</c:v>
                </c:pt>
                <c:pt idx="543">
                  <c:v>-23.233414077857706</c:v>
                </c:pt>
                <c:pt idx="544">
                  <c:v>-23.233414077857706</c:v>
                </c:pt>
                <c:pt idx="545">
                  <c:v>-23.233414077857706</c:v>
                </c:pt>
                <c:pt idx="546">
                  <c:v>-23.233414077857706</c:v>
                </c:pt>
                <c:pt idx="547">
                  <c:v>-23.233414077857706</c:v>
                </c:pt>
                <c:pt idx="548">
                  <c:v>-23.233414077857706</c:v>
                </c:pt>
                <c:pt idx="549">
                  <c:v>-23.233414077857706</c:v>
                </c:pt>
                <c:pt idx="550">
                  <c:v>-23.233414077857706</c:v>
                </c:pt>
                <c:pt idx="551">
                  <c:v>-23.233414077857706</c:v>
                </c:pt>
                <c:pt idx="552">
                  <c:v>-23.233414077857706</c:v>
                </c:pt>
                <c:pt idx="553">
                  <c:v>-23.233414077857706</c:v>
                </c:pt>
                <c:pt idx="554">
                  <c:v>-23.233414077857706</c:v>
                </c:pt>
                <c:pt idx="555">
                  <c:v>-23.233414077857706</c:v>
                </c:pt>
                <c:pt idx="556">
                  <c:v>-23.233414077857706</c:v>
                </c:pt>
                <c:pt idx="557">
                  <c:v>-23.233414077857706</c:v>
                </c:pt>
                <c:pt idx="558">
                  <c:v>-23.233414077857706</c:v>
                </c:pt>
                <c:pt idx="559">
                  <c:v>-23.233414077857706</c:v>
                </c:pt>
                <c:pt idx="560">
                  <c:v>-23.233414077857706</c:v>
                </c:pt>
                <c:pt idx="561">
                  <c:v>-23.233414077857706</c:v>
                </c:pt>
                <c:pt idx="562">
                  <c:v>-23.233414077857706</c:v>
                </c:pt>
                <c:pt idx="563">
                  <c:v>-23.233414077857706</c:v>
                </c:pt>
                <c:pt idx="564">
                  <c:v>-23.233414077857706</c:v>
                </c:pt>
                <c:pt idx="565">
                  <c:v>-23.233414077857706</c:v>
                </c:pt>
                <c:pt idx="566">
                  <c:v>-23.233414077857706</c:v>
                </c:pt>
                <c:pt idx="567">
                  <c:v>-23.233414077857706</c:v>
                </c:pt>
                <c:pt idx="568">
                  <c:v>-23.233414077857706</c:v>
                </c:pt>
                <c:pt idx="569">
                  <c:v>-23.233414077857706</c:v>
                </c:pt>
                <c:pt idx="570">
                  <c:v>-23.233414077857706</c:v>
                </c:pt>
                <c:pt idx="571">
                  <c:v>-23.233414077857706</c:v>
                </c:pt>
                <c:pt idx="572">
                  <c:v>-23.233414077857706</c:v>
                </c:pt>
                <c:pt idx="573">
                  <c:v>-23.233414077857706</c:v>
                </c:pt>
                <c:pt idx="574">
                  <c:v>-23.233414077857706</c:v>
                </c:pt>
                <c:pt idx="575">
                  <c:v>-23.233414077857706</c:v>
                </c:pt>
                <c:pt idx="576">
                  <c:v>-23.233414077857706</c:v>
                </c:pt>
                <c:pt idx="577">
                  <c:v>-23.233414077857706</c:v>
                </c:pt>
                <c:pt idx="578">
                  <c:v>-23.233414077857706</c:v>
                </c:pt>
                <c:pt idx="579">
                  <c:v>-23.233414077857706</c:v>
                </c:pt>
                <c:pt idx="580">
                  <c:v>-23.233414077857706</c:v>
                </c:pt>
                <c:pt idx="581">
                  <c:v>-23.233414077857706</c:v>
                </c:pt>
                <c:pt idx="582">
                  <c:v>-23.233414077857706</c:v>
                </c:pt>
                <c:pt idx="583">
                  <c:v>-23.233414077857706</c:v>
                </c:pt>
                <c:pt idx="584">
                  <c:v>-23.233414077857706</c:v>
                </c:pt>
                <c:pt idx="585">
                  <c:v>-23.233414077857706</c:v>
                </c:pt>
                <c:pt idx="586">
                  <c:v>-23.233414077857706</c:v>
                </c:pt>
                <c:pt idx="587">
                  <c:v>-23.233414077857706</c:v>
                </c:pt>
                <c:pt idx="588">
                  <c:v>-23.233414077857706</c:v>
                </c:pt>
                <c:pt idx="589">
                  <c:v>-23.233414077857706</c:v>
                </c:pt>
                <c:pt idx="590">
                  <c:v>-23.233414077857706</c:v>
                </c:pt>
                <c:pt idx="591">
                  <c:v>-23.233414077857706</c:v>
                </c:pt>
                <c:pt idx="592">
                  <c:v>-23.233414077857706</c:v>
                </c:pt>
                <c:pt idx="593">
                  <c:v>-23.233414077857706</c:v>
                </c:pt>
                <c:pt idx="594">
                  <c:v>-23.233414077857706</c:v>
                </c:pt>
                <c:pt idx="595">
                  <c:v>-23.232007088028137</c:v>
                </c:pt>
                <c:pt idx="596">
                  <c:v>-23.232007088028137</c:v>
                </c:pt>
                <c:pt idx="597">
                  <c:v>-23.232007088028137</c:v>
                </c:pt>
                <c:pt idx="598">
                  <c:v>-23.232007088028137</c:v>
                </c:pt>
                <c:pt idx="599">
                  <c:v>-23.232007088028137</c:v>
                </c:pt>
                <c:pt idx="600">
                  <c:v>-23.232007088028137</c:v>
                </c:pt>
                <c:pt idx="601">
                  <c:v>-23.232007088028137</c:v>
                </c:pt>
                <c:pt idx="602">
                  <c:v>-23.232007088028137</c:v>
                </c:pt>
                <c:pt idx="603">
                  <c:v>-23.232007088028137</c:v>
                </c:pt>
                <c:pt idx="604">
                  <c:v>-23.232007088028137</c:v>
                </c:pt>
                <c:pt idx="605">
                  <c:v>-23.232007088028137</c:v>
                </c:pt>
                <c:pt idx="606">
                  <c:v>-23.232007088028137</c:v>
                </c:pt>
                <c:pt idx="607">
                  <c:v>-23.232007088028137</c:v>
                </c:pt>
                <c:pt idx="608">
                  <c:v>-23.232007088028137</c:v>
                </c:pt>
                <c:pt idx="609">
                  <c:v>-23.232007088028137</c:v>
                </c:pt>
                <c:pt idx="610">
                  <c:v>-23.232007088028137</c:v>
                </c:pt>
                <c:pt idx="611">
                  <c:v>-23.232007088028137</c:v>
                </c:pt>
                <c:pt idx="612">
                  <c:v>-23.232007088028137</c:v>
                </c:pt>
                <c:pt idx="613">
                  <c:v>-23.232007088028137</c:v>
                </c:pt>
              </c:numCache>
            </c:numRef>
          </c:xVal>
          <c:yVal>
            <c:numRef>
              <c:f>'[1]CO2-JGC Vert'!$A$2:$A$615</c:f>
              <c:numCache>
                <c:formatCode>General</c:formatCode>
                <c:ptCount val="6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</c:numCache>
            </c:numRef>
          </c:yVal>
        </c:ser>
        <c:axId val="124428672"/>
        <c:axId val="124430208"/>
      </c:scatterChart>
      <c:valAx>
        <c:axId val="124428672"/>
        <c:scaling>
          <c:orientation val="minMax"/>
        </c:scaling>
        <c:axPos val="t"/>
        <c:numFmt formatCode="0.00" sourceLinked="0"/>
        <c:tickLblPos val="low"/>
        <c:crossAx val="124430208"/>
        <c:crosses val="autoZero"/>
        <c:crossBetween val="midCat"/>
      </c:valAx>
      <c:valAx>
        <c:axId val="124430208"/>
        <c:scaling>
          <c:orientation val="maxMin"/>
          <c:max val="615"/>
          <c:min val="0"/>
        </c:scaling>
        <c:axPos val="l"/>
        <c:majorGridlines/>
        <c:numFmt formatCode="General" sourceLinked="1"/>
        <c:tickLblPos val="nextTo"/>
        <c:crossAx val="12442867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Fish Meal</a:t>
            </a:r>
            <a:r>
              <a:rPr lang="en-US"/>
              <a:t>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1024555710318271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2115552279E-2"/>
          <c:y val="8.7457108842849227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'[1]CO2-Fish Meal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'[1]CO2-Fish Meal Vert'!$H$2:$H$346</c:f>
              <c:numCache>
                <c:formatCode>General</c:formatCode>
                <c:ptCount val="345"/>
                <c:pt idx="0">
                  <c:v>-13.713577408000001</c:v>
                </c:pt>
                <c:pt idx="1">
                  <c:v>-13.914918659999996</c:v>
                </c:pt>
                <c:pt idx="2">
                  <c:v>-13.693472595999998</c:v>
                </c:pt>
                <c:pt idx="3">
                  <c:v>-13.828323424000002</c:v>
                </c:pt>
                <c:pt idx="4">
                  <c:v>-13.919901903999998</c:v>
                </c:pt>
                <c:pt idx="5">
                  <c:v>-13.940380711999998</c:v>
                </c:pt>
                <c:pt idx="6">
                  <c:v>-13.947527067999998</c:v>
                </c:pt>
                <c:pt idx="7">
                  <c:v>-13.787092891999999</c:v>
                </c:pt>
                <c:pt idx="8">
                  <c:v>-14.054807989999999</c:v>
                </c:pt>
                <c:pt idx="9">
                  <c:v>-14.013973699999996</c:v>
                </c:pt>
                <c:pt idx="10">
                  <c:v>-13.803695809999999</c:v>
                </c:pt>
                <c:pt idx="11">
                  <c:v>-14.095490629999999</c:v>
                </c:pt>
                <c:pt idx="12">
                  <c:v>-13.848129259999995</c:v>
                </c:pt>
                <c:pt idx="13">
                  <c:v>-13.797468049999997</c:v>
                </c:pt>
                <c:pt idx="14">
                  <c:v>-14.141572009999996</c:v>
                </c:pt>
                <c:pt idx="15">
                  <c:v>-13.975703416000002</c:v>
                </c:pt>
                <c:pt idx="16">
                  <c:v>-13.855198036000001</c:v>
                </c:pt>
                <c:pt idx="17">
                  <c:v>-13.871609432</c:v>
                </c:pt>
                <c:pt idx="18">
                  <c:v>-14.160751518000001</c:v>
                </c:pt>
                <c:pt idx="19">
                  <c:v>-13.757144498000002</c:v>
                </c:pt>
                <c:pt idx="20">
                  <c:v>-13.846314432</c:v>
                </c:pt>
                <c:pt idx="21">
                  <c:v>-13.687360652000002</c:v>
                </c:pt>
                <c:pt idx="22">
                  <c:v>-13.978592084000002</c:v>
                </c:pt>
                <c:pt idx="23">
                  <c:v>-13.777991478000001</c:v>
                </c:pt>
                <c:pt idx="24">
                  <c:v>-13.896383042</c:v>
                </c:pt>
                <c:pt idx="25">
                  <c:v>-13.972053074000002</c:v>
                </c:pt>
                <c:pt idx="26">
                  <c:v>-13.631466964000001</c:v>
                </c:pt>
                <c:pt idx="27">
                  <c:v>-13.761121846000002</c:v>
                </c:pt>
                <c:pt idx="28">
                  <c:v>-13.815380422</c:v>
                </c:pt>
                <c:pt idx="29">
                  <c:v>-14.604924975000001</c:v>
                </c:pt>
                <c:pt idx="30">
                  <c:v>-14.352776475000004</c:v>
                </c:pt>
                <c:pt idx="31">
                  <c:v>-13.571054475000002</c:v>
                </c:pt>
                <c:pt idx="32">
                  <c:v>-14.469397725000002</c:v>
                </c:pt>
                <c:pt idx="33">
                  <c:v>-13.718783364</c:v>
                </c:pt>
                <c:pt idx="34">
                  <c:v>-13.918531590000001</c:v>
                </c:pt>
                <c:pt idx="35">
                  <c:v>-14.005806073999999</c:v>
                </c:pt>
                <c:pt idx="36">
                  <c:v>-13.769936532000003</c:v>
                </c:pt>
                <c:pt idx="37">
                  <c:v>-13.730438944000005</c:v>
                </c:pt>
                <c:pt idx="38">
                  <c:v>-13.924363040000001</c:v>
                </c:pt>
                <c:pt idx="39">
                  <c:v>-13.872197920000003</c:v>
                </c:pt>
                <c:pt idx="40">
                  <c:v>-13.395469600000004</c:v>
                </c:pt>
                <c:pt idx="41">
                  <c:v>-13.762947969000001</c:v>
                </c:pt>
                <c:pt idx="42">
                  <c:v>-13.49331714</c:v>
                </c:pt>
                <c:pt idx="43">
                  <c:v>-13.842870153999998</c:v>
                </c:pt>
                <c:pt idx="44">
                  <c:v>-13.929705950000001</c:v>
                </c:pt>
                <c:pt idx="45">
                  <c:v>-13.784394847999998</c:v>
                </c:pt>
                <c:pt idx="46">
                  <c:v>-13.721051031999998</c:v>
                </c:pt>
                <c:pt idx="47">
                  <c:v>-13.649680148000002</c:v>
                </c:pt>
                <c:pt idx="48">
                  <c:v>-13.901817355999999</c:v>
                </c:pt>
                <c:pt idx="49">
                  <c:v>-13.971658463999999</c:v>
                </c:pt>
                <c:pt idx="50">
                  <c:v>-13.92919017</c:v>
                </c:pt>
                <c:pt idx="51">
                  <c:v>-13.903471091999998</c:v>
                </c:pt>
                <c:pt idx="52">
                  <c:v>-13.648435542</c:v>
                </c:pt>
                <c:pt idx="53">
                  <c:v>-13.927356339999999</c:v>
                </c:pt>
                <c:pt idx="54">
                  <c:v>-13.629826275999999</c:v>
                </c:pt>
                <c:pt idx="55">
                  <c:v>-13.736949814000003</c:v>
                </c:pt>
                <c:pt idx="56">
                  <c:v>-13.751613034000002</c:v>
                </c:pt>
                <c:pt idx="57">
                  <c:v>-13.940748096999997</c:v>
                </c:pt>
                <c:pt idx="58">
                  <c:v>-14.372213901999999</c:v>
                </c:pt>
                <c:pt idx="59">
                  <c:v>-13.601508043999996</c:v>
                </c:pt>
                <c:pt idx="60">
                  <c:v>-13.764353071999999</c:v>
                </c:pt>
                <c:pt idx="61">
                  <c:v>-14.115714270000002</c:v>
                </c:pt>
                <c:pt idx="62">
                  <c:v>-13.777012705000004</c:v>
                </c:pt>
                <c:pt idx="63">
                  <c:v>-14.340234925000001</c:v>
                </c:pt>
                <c:pt idx="64">
                  <c:v>-14.080576225000002</c:v>
                </c:pt>
                <c:pt idx="65">
                  <c:v>-14.070076365000002</c:v>
                </c:pt>
                <c:pt idx="66">
                  <c:v>-14.441037635000001</c:v>
                </c:pt>
                <c:pt idx="67">
                  <c:v>-14.084670764999998</c:v>
                </c:pt>
                <c:pt idx="68">
                  <c:v>-13.833206085</c:v>
                </c:pt>
                <c:pt idx="69">
                  <c:v>-13.671515979999999</c:v>
                </c:pt>
                <c:pt idx="70">
                  <c:v>-13.842108590000002</c:v>
                </c:pt>
                <c:pt idx="71">
                  <c:v>-13.884630429999998</c:v>
                </c:pt>
                <c:pt idx="72">
                  <c:v>-13.890319545000001</c:v>
                </c:pt>
                <c:pt idx="73">
                  <c:v>-13.879840659999996</c:v>
                </c:pt>
                <c:pt idx="74">
                  <c:v>-13.913214926000002</c:v>
                </c:pt>
                <c:pt idx="75">
                  <c:v>-13.996136098000001</c:v>
                </c:pt>
                <c:pt idx="76">
                  <c:v>-13.800051434</c:v>
                </c:pt>
                <c:pt idx="77">
                  <c:v>-13.924004077999999</c:v>
                </c:pt>
                <c:pt idx="78">
                  <c:v>-13.761768335000003</c:v>
                </c:pt>
                <c:pt idx="79">
                  <c:v>-13.818748544000002</c:v>
                </c:pt>
                <c:pt idx="80">
                  <c:v>-13.760089012</c:v>
                </c:pt>
                <c:pt idx="81">
                  <c:v>-13.680479065999998</c:v>
                </c:pt>
                <c:pt idx="82">
                  <c:v>-13.795009221999999</c:v>
                </c:pt>
                <c:pt idx="83">
                  <c:v>-13.801606955999999</c:v>
                </c:pt>
                <c:pt idx="84">
                  <c:v>-13.772674520000001</c:v>
                </c:pt>
                <c:pt idx="85">
                  <c:v>-13.817618405999999</c:v>
                </c:pt>
                <c:pt idx="86">
                  <c:v>-13.918066458999999</c:v>
                </c:pt>
                <c:pt idx="87">
                  <c:v>-13.609284294999998</c:v>
                </c:pt>
                <c:pt idx="88">
                  <c:v>-13.770952968</c:v>
                </c:pt>
                <c:pt idx="89">
                  <c:v>-13.790366682000002</c:v>
                </c:pt>
                <c:pt idx="90">
                  <c:v>-13.768931981999998</c:v>
                </c:pt>
                <c:pt idx="91">
                  <c:v>-13.951135187999997</c:v>
                </c:pt>
                <c:pt idx="92">
                  <c:v>-13.860248699999998</c:v>
                </c:pt>
                <c:pt idx="93">
                  <c:v>-13.732426235999997</c:v>
                </c:pt>
                <c:pt idx="94">
                  <c:v>-13.754167031999996</c:v>
                </c:pt>
                <c:pt idx="95">
                  <c:v>-13.980976691999997</c:v>
                </c:pt>
                <c:pt idx="96">
                  <c:v>-13.798969943999998</c:v>
                </c:pt>
                <c:pt idx="97">
                  <c:v>-14.035762415000002</c:v>
                </c:pt>
                <c:pt idx="98">
                  <c:v>-13.971507010000002</c:v>
                </c:pt>
                <c:pt idx="99">
                  <c:v>-13.725860265000003</c:v>
                </c:pt>
                <c:pt idx="100">
                  <c:v>-13.827860033000002</c:v>
                </c:pt>
                <c:pt idx="101">
                  <c:v>-13.997927053</c:v>
                </c:pt>
                <c:pt idx="102">
                  <c:v>-13.713524845</c:v>
                </c:pt>
                <c:pt idx="103">
                  <c:v>-13.729952288</c:v>
                </c:pt>
                <c:pt idx="104">
                  <c:v>-13.792789461999998</c:v>
                </c:pt>
                <c:pt idx="105">
                  <c:v>-13.817218711999999</c:v>
                </c:pt>
                <c:pt idx="106">
                  <c:v>-13.736031313999998</c:v>
                </c:pt>
                <c:pt idx="107">
                  <c:v>-13.598497207999998</c:v>
                </c:pt>
                <c:pt idx="108">
                  <c:v>-13.845021967999998</c:v>
                </c:pt>
                <c:pt idx="109">
                  <c:v>-13.677759951999999</c:v>
                </c:pt>
                <c:pt idx="110">
                  <c:v>-13.929416775999997</c:v>
                </c:pt>
                <c:pt idx="111">
                  <c:v>-13.702018240000001</c:v>
                </c:pt>
                <c:pt idx="112">
                  <c:v>-13.623234816</c:v>
                </c:pt>
                <c:pt idx="113">
                  <c:v>-13.767888352</c:v>
                </c:pt>
                <c:pt idx="114">
                  <c:v>-13.780615076000004</c:v>
                </c:pt>
                <c:pt idx="115">
                  <c:v>-13.758109380000004</c:v>
                </c:pt>
                <c:pt idx="116">
                  <c:v>-14.018956084000003</c:v>
                </c:pt>
                <c:pt idx="117">
                  <c:v>-13.791634336000005</c:v>
                </c:pt>
                <c:pt idx="118">
                  <c:v>-13.636816272000001</c:v>
                </c:pt>
                <c:pt idx="119">
                  <c:v>-13.714936224000002</c:v>
                </c:pt>
                <c:pt idx="120">
                  <c:v>-13.788827137999997</c:v>
                </c:pt>
                <c:pt idx="121">
                  <c:v>-13.809931066999999</c:v>
                </c:pt>
                <c:pt idx="122">
                  <c:v>-13.891494351999997</c:v>
                </c:pt>
                <c:pt idx="123">
                  <c:v>-14.087368047999997</c:v>
                </c:pt>
                <c:pt idx="124">
                  <c:v>-13.776991072</c:v>
                </c:pt>
                <c:pt idx="125">
                  <c:v>-13.910466570999999</c:v>
                </c:pt>
                <c:pt idx="126">
                  <c:v>-13.783085782000001</c:v>
                </c:pt>
                <c:pt idx="127">
                  <c:v>-14.171089594000001</c:v>
                </c:pt>
                <c:pt idx="128">
                  <c:v>-13.762487398000001</c:v>
                </c:pt>
                <c:pt idx="129">
                  <c:v>-13.966241098000001</c:v>
                </c:pt>
                <c:pt idx="130">
                  <c:v>-13.875950839000001</c:v>
                </c:pt>
                <c:pt idx="131">
                  <c:v>-13.859944515999999</c:v>
                </c:pt>
                <c:pt idx="132">
                  <c:v>-13.977015450000001</c:v>
                </c:pt>
                <c:pt idx="133">
                  <c:v>-13.797079649999999</c:v>
                </c:pt>
                <c:pt idx="134">
                  <c:v>-13.681804425000001</c:v>
                </c:pt>
                <c:pt idx="135">
                  <c:v>-13.639810500000001</c:v>
                </c:pt>
                <c:pt idx="136">
                  <c:v>-13.762432350000003</c:v>
                </c:pt>
                <c:pt idx="137">
                  <c:v>-13.744276425000001</c:v>
                </c:pt>
                <c:pt idx="138">
                  <c:v>-13.756309980000001</c:v>
                </c:pt>
                <c:pt idx="139">
                  <c:v>-13.966794618000002</c:v>
                </c:pt>
                <c:pt idx="140">
                  <c:v>-13.740542318999999</c:v>
                </c:pt>
                <c:pt idx="141">
                  <c:v>-13.810128108000001</c:v>
                </c:pt>
                <c:pt idx="142">
                  <c:v>-14.095077317999998</c:v>
                </c:pt>
                <c:pt idx="143">
                  <c:v>-13.910703765000001</c:v>
                </c:pt>
                <c:pt idx="144">
                  <c:v>-13.856811097999998</c:v>
                </c:pt>
                <c:pt idx="145">
                  <c:v>-13.711987957999998</c:v>
                </c:pt>
                <c:pt idx="146">
                  <c:v>-13.937377262000002</c:v>
                </c:pt>
                <c:pt idx="147">
                  <c:v>-13.677165086000002</c:v>
                </c:pt>
                <c:pt idx="148">
                  <c:v>-13.383926293999998</c:v>
                </c:pt>
                <c:pt idx="149">
                  <c:v>-13.690585976000001</c:v>
                </c:pt>
                <c:pt idx="150">
                  <c:v>-14.034552464000001</c:v>
                </c:pt>
                <c:pt idx="151">
                  <c:v>-13.771476560000004</c:v>
                </c:pt>
                <c:pt idx="152">
                  <c:v>-13.732155824000003</c:v>
                </c:pt>
                <c:pt idx="153">
                  <c:v>-14.069561984</c:v>
                </c:pt>
                <c:pt idx="154">
                  <c:v>-13.923867344000001</c:v>
                </c:pt>
                <c:pt idx="155">
                  <c:v>-13.831721472000005</c:v>
                </c:pt>
                <c:pt idx="156">
                  <c:v>-13.942506825999999</c:v>
                </c:pt>
                <c:pt idx="157">
                  <c:v>-13.665085274999999</c:v>
                </c:pt>
                <c:pt idx="158">
                  <c:v>-13.798965683000002</c:v>
                </c:pt>
                <c:pt idx="159">
                  <c:v>-13.709585994000001</c:v>
                </c:pt>
                <c:pt idx="160">
                  <c:v>-13.785880243000001</c:v>
                </c:pt>
                <c:pt idx="161">
                  <c:v>-13.768378467000002</c:v>
                </c:pt>
                <c:pt idx="162">
                  <c:v>-14.213530265999999</c:v>
                </c:pt>
                <c:pt idx="163">
                  <c:v>-13.762297242000002</c:v>
                </c:pt>
                <c:pt idx="164">
                  <c:v>-13.843212768000001</c:v>
                </c:pt>
                <c:pt idx="165">
                  <c:v>-13.617058680000003</c:v>
                </c:pt>
                <c:pt idx="166">
                  <c:v>-13.648093356</c:v>
                </c:pt>
                <c:pt idx="167">
                  <c:v>-13.566733295999999</c:v>
                </c:pt>
                <c:pt idx="168">
                  <c:v>-13.783097779999999</c:v>
                </c:pt>
                <c:pt idx="169">
                  <c:v>-13.922537219999999</c:v>
                </c:pt>
                <c:pt idx="170">
                  <c:v>-14.040218767999995</c:v>
                </c:pt>
                <c:pt idx="171">
                  <c:v>-13.74875132</c:v>
                </c:pt>
                <c:pt idx="172">
                  <c:v>-13.704989103999996</c:v>
                </c:pt>
                <c:pt idx="173">
                  <c:v>-13.786106303999997</c:v>
                </c:pt>
                <c:pt idx="174">
                  <c:v>-13.793832704000001</c:v>
                </c:pt>
                <c:pt idx="175">
                  <c:v>-13.859014656000001</c:v>
                </c:pt>
                <c:pt idx="176">
                  <c:v>-14.005537536</c:v>
                </c:pt>
                <c:pt idx="177">
                  <c:v>-13.855617024000003</c:v>
                </c:pt>
                <c:pt idx="178">
                  <c:v>-14.092682752000004</c:v>
                </c:pt>
                <c:pt idx="179">
                  <c:v>-13.715191680000002</c:v>
                </c:pt>
                <c:pt idx="180">
                  <c:v>-13.772506496000004</c:v>
                </c:pt>
                <c:pt idx="181">
                  <c:v>-13.880795904000001</c:v>
                </c:pt>
                <c:pt idx="182">
                  <c:v>-13.853159807999999</c:v>
                </c:pt>
                <c:pt idx="183">
                  <c:v>-13.942994816000001</c:v>
                </c:pt>
                <c:pt idx="184">
                  <c:v>-13.881402624000001</c:v>
                </c:pt>
                <c:pt idx="185">
                  <c:v>-13.981905792000001</c:v>
                </c:pt>
                <c:pt idx="186">
                  <c:v>-13.872251264000001</c:v>
                </c:pt>
                <c:pt idx="187">
                  <c:v>-13.936472576000002</c:v>
                </c:pt>
                <c:pt idx="188">
                  <c:v>-13.779746688000001</c:v>
                </c:pt>
                <c:pt idx="189">
                  <c:v>-13.793691136000001</c:v>
                </c:pt>
                <c:pt idx="190">
                  <c:v>-14.006735168000004</c:v>
                </c:pt>
                <c:pt idx="191">
                  <c:v>-13.713806896000003</c:v>
                </c:pt>
                <c:pt idx="192">
                  <c:v>-13.643064224000002</c:v>
                </c:pt>
                <c:pt idx="193">
                  <c:v>-13.635838096000002</c:v>
                </c:pt>
                <c:pt idx="194">
                  <c:v>-13.856443936</c:v>
                </c:pt>
                <c:pt idx="195">
                  <c:v>-13.742874480000003</c:v>
                </c:pt>
                <c:pt idx="196">
                  <c:v>-13.894715135000002</c:v>
                </c:pt>
                <c:pt idx="197">
                  <c:v>-13.899848129999999</c:v>
                </c:pt>
                <c:pt idx="198">
                  <c:v>-13.781297039999998</c:v>
                </c:pt>
                <c:pt idx="199">
                  <c:v>-13.812315999999999</c:v>
                </c:pt>
                <c:pt idx="200">
                  <c:v>-13.769323399999998</c:v>
                </c:pt>
                <c:pt idx="201">
                  <c:v>-13.664252699999999</c:v>
                </c:pt>
                <c:pt idx="202">
                  <c:v>-13.896508542000001</c:v>
                </c:pt>
                <c:pt idx="203">
                  <c:v>-13.873553514999999</c:v>
                </c:pt>
                <c:pt idx="204">
                  <c:v>-13.637398499000001</c:v>
                </c:pt>
                <c:pt idx="205">
                  <c:v>-13.716443372000001</c:v>
                </c:pt>
                <c:pt idx="206">
                  <c:v>-13.919891807999997</c:v>
                </c:pt>
                <c:pt idx="207">
                  <c:v>-13.652093868</c:v>
                </c:pt>
                <c:pt idx="208">
                  <c:v>-13.643753540000001</c:v>
                </c:pt>
                <c:pt idx="209">
                  <c:v>-13.565040420000001</c:v>
                </c:pt>
                <c:pt idx="210">
                  <c:v>-13.501682476000001</c:v>
                </c:pt>
                <c:pt idx="211">
                  <c:v>-13.704858167999999</c:v>
                </c:pt>
                <c:pt idx="212">
                  <c:v>-13.848838319999999</c:v>
                </c:pt>
                <c:pt idx="213">
                  <c:v>-13.930920906000001</c:v>
                </c:pt>
                <c:pt idx="214">
                  <c:v>-13.812353824999999</c:v>
                </c:pt>
                <c:pt idx="215">
                  <c:v>-13.805016777999999</c:v>
                </c:pt>
                <c:pt idx="216">
                  <c:v>-13.777826545</c:v>
                </c:pt>
                <c:pt idx="217">
                  <c:v>-13.577578358</c:v>
                </c:pt>
                <c:pt idx="218">
                  <c:v>-13.734366467999997</c:v>
                </c:pt>
                <c:pt idx="219">
                  <c:v>-13.831514456000001</c:v>
                </c:pt>
                <c:pt idx="220">
                  <c:v>-13.852589635999998</c:v>
                </c:pt>
                <c:pt idx="221">
                  <c:v>-13.969033795999998</c:v>
                </c:pt>
                <c:pt idx="222">
                  <c:v>-13.623491815999998</c:v>
                </c:pt>
                <c:pt idx="223">
                  <c:v>-13.56802922</c:v>
                </c:pt>
                <c:pt idx="224">
                  <c:v>-13.983797159999996</c:v>
                </c:pt>
                <c:pt idx="225">
                  <c:v>-13.761467727999998</c:v>
                </c:pt>
                <c:pt idx="226">
                  <c:v>-13.694342176000001</c:v>
                </c:pt>
                <c:pt idx="227">
                  <c:v>-13.900561071999997</c:v>
                </c:pt>
                <c:pt idx="228">
                  <c:v>-13.562522279999998</c:v>
                </c:pt>
                <c:pt idx="229">
                  <c:v>-13.563631959999997</c:v>
                </c:pt>
                <c:pt idx="230">
                  <c:v>-13.798534217999997</c:v>
                </c:pt>
                <c:pt idx="231">
                  <c:v>-13.823907942999998</c:v>
                </c:pt>
                <c:pt idx="232">
                  <c:v>-13.730522585999998</c:v>
                </c:pt>
                <c:pt idx="233">
                  <c:v>-13.879088552000001</c:v>
                </c:pt>
                <c:pt idx="234">
                  <c:v>-13.779609185</c:v>
                </c:pt>
                <c:pt idx="235">
                  <c:v>-13.703969036000002</c:v>
                </c:pt>
                <c:pt idx="236">
                  <c:v>-13.680426958000002</c:v>
                </c:pt>
                <c:pt idx="237">
                  <c:v>-13.873975897000001</c:v>
                </c:pt>
                <c:pt idx="238">
                  <c:v>-13.848864013</c:v>
                </c:pt>
                <c:pt idx="239">
                  <c:v>-13.685904388999997</c:v>
                </c:pt>
                <c:pt idx="240">
                  <c:v>-13.941222286999999</c:v>
                </c:pt>
                <c:pt idx="241">
                  <c:v>-13.839182907999998</c:v>
                </c:pt>
                <c:pt idx="242">
                  <c:v>-13.820260460000002</c:v>
                </c:pt>
                <c:pt idx="243">
                  <c:v>-13.679602044000003</c:v>
                </c:pt>
                <c:pt idx="244">
                  <c:v>-13.917321684000003</c:v>
                </c:pt>
                <c:pt idx="245">
                  <c:v>-13.776585409999999</c:v>
                </c:pt>
                <c:pt idx="246">
                  <c:v>-13.984155177999998</c:v>
                </c:pt>
                <c:pt idx="247">
                  <c:v>-13.761766262999998</c:v>
                </c:pt>
                <c:pt idx="248">
                  <c:v>-14.037074189999997</c:v>
                </c:pt>
                <c:pt idx="249">
                  <c:v>-13.548893216</c:v>
                </c:pt>
                <c:pt idx="250">
                  <c:v>-13.640953612000001</c:v>
                </c:pt>
                <c:pt idx="251">
                  <c:v>-13.934958776000002</c:v>
                </c:pt>
                <c:pt idx="252">
                  <c:v>-13.894776094000001</c:v>
                </c:pt>
                <c:pt idx="253">
                  <c:v>-13.776486955999999</c:v>
                </c:pt>
                <c:pt idx="254">
                  <c:v>-13.966222993999999</c:v>
                </c:pt>
                <c:pt idx="255">
                  <c:v>-13.790040985999998</c:v>
                </c:pt>
                <c:pt idx="256">
                  <c:v>-13.668302969999999</c:v>
                </c:pt>
                <c:pt idx="257">
                  <c:v>-14.122832838000001</c:v>
                </c:pt>
                <c:pt idx="258">
                  <c:v>-13.750044396</c:v>
                </c:pt>
                <c:pt idx="259">
                  <c:v>-13.718411339999999</c:v>
                </c:pt>
                <c:pt idx="260">
                  <c:v>-13.974794625000001</c:v>
                </c:pt>
                <c:pt idx="261">
                  <c:v>-13.791567960000002</c:v>
                </c:pt>
                <c:pt idx="262">
                  <c:v>-13.681694628000001</c:v>
                </c:pt>
                <c:pt idx="263">
                  <c:v>-14.171693942000003</c:v>
                </c:pt>
                <c:pt idx="264">
                  <c:v>-13.673912322000001</c:v>
                </c:pt>
                <c:pt idx="265">
                  <c:v>-13.761194665999996</c:v>
                </c:pt>
                <c:pt idx="266">
                  <c:v>-13.741049876999996</c:v>
                </c:pt>
                <c:pt idx="267">
                  <c:v>-13.931738964999996</c:v>
                </c:pt>
                <c:pt idx="268">
                  <c:v>-13.879887234</c:v>
                </c:pt>
                <c:pt idx="269">
                  <c:v>-13.756883009999997</c:v>
                </c:pt>
                <c:pt idx="270">
                  <c:v>-13.814866647999997</c:v>
                </c:pt>
                <c:pt idx="271">
                  <c:v>-13.706534156</c:v>
                </c:pt>
                <c:pt idx="272">
                  <c:v>-13.725828975999999</c:v>
                </c:pt>
                <c:pt idx="273">
                  <c:v>-13.909089357999999</c:v>
                </c:pt>
                <c:pt idx="274">
                  <c:v>-13.858569255999999</c:v>
                </c:pt>
                <c:pt idx="275">
                  <c:v>-14.019160750000001</c:v>
                </c:pt>
                <c:pt idx="276">
                  <c:v>-13.787592604</c:v>
                </c:pt>
                <c:pt idx="277">
                  <c:v>-13.879076315999999</c:v>
                </c:pt>
                <c:pt idx="278">
                  <c:v>-13.649307772000002</c:v>
                </c:pt>
                <c:pt idx="279">
                  <c:v>-13.685219388000002</c:v>
                </c:pt>
                <c:pt idx="280">
                  <c:v>-13.725487928000002</c:v>
                </c:pt>
                <c:pt idx="281">
                  <c:v>-14.03196554</c:v>
                </c:pt>
                <c:pt idx="282">
                  <c:v>-13.985501840000003</c:v>
                </c:pt>
                <c:pt idx="283">
                  <c:v>-13.772987540000001</c:v>
                </c:pt>
                <c:pt idx="284">
                  <c:v>-14.024795404000001</c:v>
                </c:pt>
                <c:pt idx="285">
                  <c:v>-13.850904372</c:v>
                </c:pt>
                <c:pt idx="286">
                  <c:v>-13.806995408999999</c:v>
                </c:pt>
                <c:pt idx="287">
                  <c:v>-13.743237216000001</c:v>
                </c:pt>
                <c:pt idx="288">
                  <c:v>-13.772036195999998</c:v>
                </c:pt>
                <c:pt idx="289">
                  <c:v>-13.865063960000002</c:v>
                </c:pt>
                <c:pt idx="290">
                  <c:v>-13.828182035999998</c:v>
                </c:pt>
                <c:pt idx="291">
                  <c:v>-13.738851928000001</c:v>
                </c:pt>
                <c:pt idx="292">
                  <c:v>-13.873120335999999</c:v>
                </c:pt>
                <c:pt idx="293">
                  <c:v>-13.873120335999999</c:v>
                </c:pt>
                <c:pt idx="294">
                  <c:v>-13.565560800000002</c:v>
                </c:pt>
                <c:pt idx="295">
                  <c:v>-13.784165863999998</c:v>
                </c:pt>
                <c:pt idx="296">
                  <c:v>-13.782860335999999</c:v>
                </c:pt>
                <c:pt idx="297">
                  <c:v>-13.894229386999999</c:v>
                </c:pt>
                <c:pt idx="298">
                  <c:v>-13.818030816000004</c:v>
                </c:pt>
                <c:pt idx="299">
                  <c:v>-13.842912957999999</c:v>
                </c:pt>
                <c:pt idx="300">
                  <c:v>-13.863901400000001</c:v>
                </c:pt>
                <c:pt idx="301">
                  <c:v>-13.935381193999998</c:v>
                </c:pt>
                <c:pt idx="302">
                  <c:v>-14.00178112</c:v>
                </c:pt>
                <c:pt idx="303">
                  <c:v>-13.757957240999998</c:v>
                </c:pt>
                <c:pt idx="304">
                  <c:v>-13.757957240999998</c:v>
                </c:pt>
                <c:pt idx="305">
                  <c:v>-13.876803600000001</c:v>
                </c:pt>
                <c:pt idx="306">
                  <c:v>-13.892678984</c:v>
                </c:pt>
                <c:pt idx="307">
                  <c:v>-13.769515124</c:v>
                </c:pt>
                <c:pt idx="308">
                  <c:v>-13.824261944</c:v>
                </c:pt>
                <c:pt idx="309">
                  <c:v>-14.031635232000003</c:v>
                </c:pt>
                <c:pt idx="310">
                  <c:v>-13.986282399</c:v>
                </c:pt>
                <c:pt idx="311">
                  <c:v>-13.830472659999998</c:v>
                </c:pt>
                <c:pt idx="312">
                  <c:v>-13.733478312000001</c:v>
                </c:pt>
                <c:pt idx="313">
                  <c:v>-13.786014604999998</c:v>
                </c:pt>
                <c:pt idx="314">
                  <c:v>-13.786014604999998</c:v>
                </c:pt>
                <c:pt idx="315">
                  <c:v>-14.039622960000001</c:v>
                </c:pt>
                <c:pt idx="316">
                  <c:v>-13.799923247999999</c:v>
                </c:pt>
                <c:pt idx="317">
                  <c:v>-13.988195074</c:v>
                </c:pt>
                <c:pt idx="318">
                  <c:v>-13.823880506</c:v>
                </c:pt>
                <c:pt idx="319">
                  <c:v>-14.134628343999999</c:v>
                </c:pt>
                <c:pt idx="320">
                  <c:v>-13.937517774000002</c:v>
                </c:pt>
                <c:pt idx="321">
                  <c:v>-13.8926157</c:v>
                </c:pt>
                <c:pt idx="322">
                  <c:v>-13.7516601</c:v>
                </c:pt>
                <c:pt idx="323">
                  <c:v>-13.671394623999999</c:v>
                </c:pt>
                <c:pt idx="324">
                  <c:v>-13.871992896</c:v>
                </c:pt>
                <c:pt idx="325">
                  <c:v>-13.8926157</c:v>
                </c:pt>
                <c:pt idx="326">
                  <c:v>-13.7516601</c:v>
                </c:pt>
                <c:pt idx="327">
                  <c:v>-13.841187380000001</c:v>
                </c:pt>
                <c:pt idx="328">
                  <c:v>-13.78367038</c:v>
                </c:pt>
                <c:pt idx="329">
                  <c:v>-13.709540771</c:v>
                </c:pt>
                <c:pt idx="330">
                  <c:v>-13.940303317000001</c:v>
                </c:pt>
                <c:pt idx="331">
                  <c:v>-13.729962445999998</c:v>
                </c:pt>
                <c:pt idx="332">
                  <c:v>-13.891250671999998</c:v>
                </c:pt>
                <c:pt idx="333">
                  <c:v>-13.86688374</c:v>
                </c:pt>
                <c:pt idx="334">
                  <c:v>-13.741696364999999</c:v>
                </c:pt>
                <c:pt idx="335">
                  <c:v>-13.873427083999999</c:v>
                </c:pt>
                <c:pt idx="336">
                  <c:v>-13.749546666000001</c:v>
                </c:pt>
                <c:pt idx="337">
                  <c:v>-13.868818492000001</c:v>
                </c:pt>
                <c:pt idx="338">
                  <c:v>-13.728073032999999</c:v>
                </c:pt>
                <c:pt idx="339">
                  <c:v>-13.861151684999999</c:v>
                </c:pt>
                <c:pt idx="340">
                  <c:v>-13.731001557999999</c:v>
                </c:pt>
                <c:pt idx="341">
                  <c:v>-13.832452876</c:v>
                </c:pt>
                <c:pt idx="342">
                  <c:v>-13.744725376</c:v>
                </c:pt>
                <c:pt idx="343">
                  <c:v>-13.877493605</c:v>
                </c:pt>
                <c:pt idx="344">
                  <c:v>-13.773812951</c:v>
                </c:pt>
              </c:numCache>
            </c:numRef>
          </c:xVal>
          <c:yVal>
            <c:numRef>
              <c:f>'[1]CO2-Fish Meal Vert'!$A$2:$A$346</c:f>
              <c:numCache>
                <c:formatCode>General</c:formatCode>
                <c:ptCount val="3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</c:numCache>
            </c:numRef>
          </c:yVal>
        </c:ser>
        <c:ser>
          <c:idx val="1"/>
          <c:order val="1"/>
          <c:tx>
            <c:strRef>
              <c:f>'[1]CO2-Fish Meal Vert'!$AM$1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'[1]CO2-Fish Meal Vert'!$AM$2:$AM$346</c:f>
              <c:numCache>
                <c:formatCode>General</c:formatCode>
                <c:ptCount val="345"/>
                <c:pt idx="0">
                  <c:v>-13.832157414452174</c:v>
                </c:pt>
                <c:pt idx="1">
                  <c:v>-13.832157414452174</c:v>
                </c:pt>
                <c:pt idx="2">
                  <c:v>-13.832157414452174</c:v>
                </c:pt>
                <c:pt idx="3">
                  <c:v>-13.832157414452174</c:v>
                </c:pt>
                <c:pt idx="4">
                  <c:v>-13.832157414452174</c:v>
                </c:pt>
                <c:pt idx="5">
                  <c:v>-13.832157414452174</c:v>
                </c:pt>
                <c:pt idx="6">
                  <c:v>-13.832157414452174</c:v>
                </c:pt>
                <c:pt idx="7">
                  <c:v>-13.832157414452174</c:v>
                </c:pt>
                <c:pt idx="8">
                  <c:v>-13.832157414452174</c:v>
                </c:pt>
                <c:pt idx="9">
                  <c:v>-13.832157414452174</c:v>
                </c:pt>
                <c:pt idx="10">
                  <c:v>-13.832157414452174</c:v>
                </c:pt>
                <c:pt idx="11">
                  <c:v>-13.832157414452174</c:v>
                </c:pt>
                <c:pt idx="12">
                  <c:v>-13.832157414452174</c:v>
                </c:pt>
                <c:pt idx="13">
                  <c:v>-13.832157414452174</c:v>
                </c:pt>
                <c:pt idx="14">
                  <c:v>-13.832157414452174</c:v>
                </c:pt>
                <c:pt idx="15">
                  <c:v>-13.832157414452174</c:v>
                </c:pt>
                <c:pt idx="16">
                  <c:v>-13.832157414452174</c:v>
                </c:pt>
                <c:pt idx="17">
                  <c:v>-13.832157414452174</c:v>
                </c:pt>
                <c:pt idx="18">
                  <c:v>-13.832157414452174</c:v>
                </c:pt>
                <c:pt idx="19">
                  <c:v>-13.832157414452174</c:v>
                </c:pt>
                <c:pt idx="20">
                  <c:v>-13.832157414452174</c:v>
                </c:pt>
                <c:pt idx="21">
                  <c:v>-13.832157414452174</c:v>
                </c:pt>
                <c:pt idx="22">
                  <c:v>-13.832157414452174</c:v>
                </c:pt>
                <c:pt idx="23">
                  <c:v>-13.832157414452174</c:v>
                </c:pt>
                <c:pt idx="24">
                  <c:v>-13.832157414452174</c:v>
                </c:pt>
                <c:pt idx="25">
                  <c:v>-13.832157414452174</c:v>
                </c:pt>
                <c:pt idx="26">
                  <c:v>-13.832157414452174</c:v>
                </c:pt>
                <c:pt idx="27">
                  <c:v>-13.832157414452174</c:v>
                </c:pt>
                <c:pt idx="28">
                  <c:v>-13.832157414452174</c:v>
                </c:pt>
                <c:pt idx="29">
                  <c:v>-13.832157414452174</c:v>
                </c:pt>
                <c:pt idx="30">
                  <c:v>-13.832157414452174</c:v>
                </c:pt>
                <c:pt idx="31">
                  <c:v>-13.832157414452174</c:v>
                </c:pt>
                <c:pt idx="32">
                  <c:v>-13.832157414452174</c:v>
                </c:pt>
                <c:pt idx="33">
                  <c:v>-13.832157414452174</c:v>
                </c:pt>
                <c:pt idx="34">
                  <c:v>-13.832157414452174</c:v>
                </c:pt>
                <c:pt idx="35">
                  <c:v>-13.832157414452174</c:v>
                </c:pt>
                <c:pt idx="36">
                  <c:v>-13.832157414452174</c:v>
                </c:pt>
                <c:pt idx="37">
                  <c:v>-13.832157414452174</c:v>
                </c:pt>
                <c:pt idx="38">
                  <c:v>-13.832157414452174</c:v>
                </c:pt>
                <c:pt idx="39">
                  <c:v>-13.832157414452174</c:v>
                </c:pt>
                <c:pt idx="40">
                  <c:v>-13.832157414452174</c:v>
                </c:pt>
                <c:pt idx="41">
                  <c:v>-13.832157414452174</c:v>
                </c:pt>
                <c:pt idx="42">
                  <c:v>-13.832157414452174</c:v>
                </c:pt>
                <c:pt idx="43">
                  <c:v>-13.832157414452174</c:v>
                </c:pt>
                <c:pt idx="44">
                  <c:v>-13.832157414452174</c:v>
                </c:pt>
                <c:pt idx="45">
                  <c:v>-13.832157414452174</c:v>
                </c:pt>
                <c:pt idx="46">
                  <c:v>-13.832157414452174</c:v>
                </c:pt>
                <c:pt idx="47">
                  <c:v>-13.832157414452174</c:v>
                </c:pt>
                <c:pt idx="48">
                  <c:v>-13.832157414452174</c:v>
                </c:pt>
                <c:pt idx="49">
                  <c:v>-13.832157414452174</c:v>
                </c:pt>
                <c:pt idx="50">
                  <c:v>-13.832157414452174</c:v>
                </c:pt>
                <c:pt idx="51">
                  <c:v>-13.832157414452174</c:v>
                </c:pt>
                <c:pt idx="52">
                  <c:v>-13.832157414452174</c:v>
                </c:pt>
                <c:pt idx="53">
                  <c:v>-13.832157414452174</c:v>
                </c:pt>
                <c:pt idx="54">
                  <c:v>-13.832157414452174</c:v>
                </c:pt>
                <c:pt idx="55">
                  <c:v>-13.832157414452174</c:v>
                </c:pt>
                <c:pt idx="56">
                  <c:v>-13.832157414452174</c:v>
                </c:pt>
                <c:pt idx="57">
                  <c:v>-13.832157414452174</c:v>
                </c:pt>
                <c:pt idx="58">
                  <c:v>-13.832157414452174</c:v>
                </c:pt>
                <c:pt idx="59">
                  <c:v>-13.832157414452174</c:v>
                </c:pt>
                <c:pt idx="60">
                  <c:v>-13.832157414452174</c:v>
                </c:pt>
                <c:pt idx="61">
                  <c:v>-13.832157414452174</c:v>
                </c:pt>
                <c:pt idx="62">
                  <c:v>-13.832157414452174</c:v>
                </c:pt>
                <c:pt idx="63">
                  <c:v>-13.832157414452174</c:v>
                </c:pt>
                <c:pt idx="64">
                  <c:v>-13.832157414452174</c:v>
                </c:pt>
                <c:pt idx="65">
                  <c:v>-13.832157414452174</c:v>
                </c:pt>
                <c:pt idx="66">
                  <c:v>-13.832157414452174</c:v>
                </c:pt>
                <c:pt idx="67">
                  <c:v>-13.832157414452174</c:v>
                </c:pt>
                <c:pt idx="68">
                  <c:v>-13.832157414452174</c:v>
                </c:pt>
                <c:pt idx="69">
                  <c:v>-13.832157414452174</c:v>
                </c:pt>
                <c:pt idx="70">
                  <c:v>-13.832157414452174</c:v>
                </c:pt>
                <c:pt idx="71">
                  <c:v>-13.832157414452174</c:v>
                </c:pt>
                <c:pt idx="72">
                  <c:v>-13.832157414452174</c:v>
                </c:pt>
                <c:pt idx="73">
                  <c:v>-13.832157414452174</c:v>
                </c:pt>
                <c:pt idx="74">
                  <c:v>-13.832157414452174</c:v>
                </c:pt>
                <c:pt idx="75">
                  <c:v>-13.832157414452174</c:v>
                </c:pt>
                <c:pt idx="76">
                  <c:v>-13.832157414452174</c:v>
                </c:pt>
                <c:pt idx="77">
                  <c:v>-13.832157414452174</c:v>
                </c:pt>
                <c:pt idx="78">
                  <c:v>-13.832157414452174</c:v>
                </c:pt>
                <c:pt idx="79">
                  <c:v>-13.832157414452174</c:v>
                </c:pt>
                <c:pt idx="80">
                  <c:v>-13.832157414452174</c:v>
                </c:pt>
                <c:pt idx="81">
                  <c:v>-13.832157414452174</c:v>
                </c:pt>
                <c:pt idx="82">
                  <c:v>-13.832157414452174</c:v>
                </c:pt>
                <c:pt idx="83">
                  <c:v>-13.832157414452174</c:v>
                </c:pt>
                <c:pt idx="84">
                  <c:v>-13.832157414452174</c:v>
                </c:pt>
                <c:pt idx="85">
                  <c:v>-13.832157414452174</c:v>
                </c:pt>
                <c:pt idx="86">
                  <c:v>-13.832157414452174</c:v>
                </c:pt>
                <c:pt idx="87">
                  <c:v>-13.832157414452174</c:v>
                </c:pt>
                <c:pt idx="88">
                  <c:v>-13.832157414452174</c:v>
                </c:pt>
                <c:pt idx="89">
                  <c:v>-13.832157414452174</c:v>
                </c:pt>
                <c:pt idx="90">
                  <c:v>-13.832157414452174</c:v>
                </c:pt>
                <c:pt idx="91">
                  <c:v>-13.832157414452174</c:v>
                </c:pt>
                <c:pt idx="92">
                  <c:v>-13.832157414452174</c:v>
                </c:pt>
                <c:pt idx="93">
                  <c:v>-13.832157414452174</c:v>
                </c:pt>
                <c:pt idx="94">
                  <c:v>-13.832157414452174</c:v>
                </c:pt>
                <c:pt idx="95">
                  <c:v>-13.832157414452174</c:v>
                </c:pt>
                <c:pt idx="96">
                  <c:v>-13.832157414452174</c:v>
                </c:pt>
                <c:pt idx="97">
                  <c:v>-13.832157414452174</c:v>
                </c:pt>
                <c:pt idx="98">
                  <c:v>-13.832157414452174</c:v>
                </c:pt>
                <c:pt idx="99">
                  <c:v>-13.832157414452174</c:v>
                </c:pt>
                <c:pt idx="100">
                  <c:v>-13.832157414452174</c:v>
                </c:pt>
                <c:pt idx="101">
                  <c:v>-13.832157414452174</c:v>
                </c:pt>
                <c:pt idx="102">
                  <c:v>-13.832157414452174</c:v>
                </c:pt>
                <c:pt idx="103">
                  <c:v>-13.832157414452174</c:v>
                </c:pt>
                <c:pt idx="104">
                  <c:v>-13.832157414452174</c:v>
                </c:pt>
                <c:pt idx="105">
                  <c:v>-13.832157414452174</c:v>
                </c:pt>
                <c:pt idx="106">
                  <c:v>-13.832157414452174</c:v>
                </c:pt>
                <c:pt idx="107">
                  <c:v>-13.832157414452174</c:v>
                </c:pt>
                <c:pt idx="108">
                  <c:v>-13.832157414452174</c:v>
                </c:pt>
                <c:pt idx="109">
                  <c:v>-13.832157414452174</c:v>
                </c:pt>
                <c:pt idx="110">
                  <c:v>-13.832157414452174</c:v>
                </c:pt>
                <c:pt idx="111">
                  <c:v>-13.832157414452174</c:v>
                </c:pt>
                <c:pt idx="112">
                  <c:v>-13.832157414452174</c:v>
                </c:pt>
                <c:pt idx="113">
                  <c:v>-13.832157414452174</c:v>
                </c:pt>
                <c:pt idx="114">
                  <c:v>-13.832157414452174</c:v>
                </c:pt>
                <c:pt idx="115">
                  <c:v>-13.832157414452174</c:v>
                </c:pt>
                <c:pt idx="116">
                  <c:v>-13.832157414452174</c:v>
                </c:pt>
                <c:pt idx="117">
                  <c:v>-13.832157414452174</c:v>
                </c:pt>
                <c:pt idx="118">
                  <c:v>-13.832157414452174</c:v>
                </c:pt>
                <c:pt idx="119">
                  <c:v>-13.832157414452174</c:v>
                </c:pt>
                <c:pt idx="120">
                  <c:v>-13.832157414452174</c:v>
                </c:pt>
                <c:pt idx="121">
                  <c:v>-13.832157414452174</c:v>
                </c:pt>
                <c:pt idx="122">
                  <c:v>-13.832157414452174</c:v>
                </c:pt>
                <c:pt idx="123">
                  <c:v>-13.832157414452174</c:v>
                </c:pt>
                <c:pt idx="124">
                  <c:v>-13.832157414452174</c:v>
                </c:pt>
                <c:pt idx="125">
                  <c:v>-13.832157414452174</c:v>
                </c:pt>
                <c:pt idx="126">
                  <c:v>-13.832157414452174</c:v>
                </c:pt>
                <c:pt idx="127">
                  <c:v>-13.832157414452174</c:v>
                </c:pt>
                <c:pt idx="128">
                  <c:v>-13.832157414452174</c:v>
                </c:pt>
                <c:pt idx="129">
                  <c:v>-13.832157414452174</c:v>
                </c:pt>
                <c:pt idx="130">
                  <c:v>-13.832157414452174</c:v>
                </c:pt>
                <c:pt idx="131">
                  <c:v>-13.832157414452174</c:v>
                </c:pt>
                <c:pt idx="132">
                  <c:v>-13.832157414452174</c:v>
                </c:pt>
                <c:pt idx="133">
                  <c:v>-13.832157414452174</c:v>
                </c:pt>
                <c:pt idx="134">
                  <c:v>-13.832157414452174</c:v>
                </c:pt>
                <c:pt idx="135">
                  <c:v>-13.832157414452174</c:v>
                </c:pt>
                <c:pt idx="136">
                  <c:v>-13.832157414452174</c:v>
                </c:pt>
                <c:pt idx="137">
                  <c:v>-13.832157414452174</c:v>
                </c:pt>
                <c:pt idx="138">
                  <c:v>-13.832157414452174</c:v>
                </c:pt>
                <c:pt idx="139">
                  <c:v>-13.832157414452174</c:v>
                </c:pt>
                <c:pt idx="140">
                  <c:v>-13.832157414452174</c:v>
                </c:pt>
                <c:pt idx="141">
                  <c:v>-13.832157414452174</c:v>
                </c:pt>
                <c:pt idx="142">
                  <c:v>-13.832157414452174</c:v>
                </c:pt>
                <c:pt idx="143">
                  <c:v>-13.832157414452174</c:v>
                </c:pt>
                <c:pt idx="144">
                  <c:v>-13.832157414452174</c:v>
                </c:pt>
                <c:pt idx="145">
                  <c:v>-13.832157414452174</c:v>
                </c:pt>
                <c:pt idx="146">
                  <c:v>-13.832157414452174</c:v>
                </c:pt>
                <c:pt idx="147">
                  <c:v>-13.832157414452174</c:v>
                </c:pt>
                <c:pt idx="148">
                  <c:v>-13.832157414452174</c:v>
                </c:pt>
                <c:pt idx="149">
                  <c:v>-13.832157414452174</c:v>
                </c:pt>
                <c:pt idx="150">
                  <c:v>-13.832157414452174</c:v>
                </c:pt>
                <c:pt idx="151">
                  <c:v>-13.832157414452174</c:v>
                </c:pt>
                <c:pt idx="152">
                  <c:v>-13.832157414452174</c:v>
                </c:pt>
                <c:pt idx="153">
                  <c:v>-13.832157414452174</c:v>
                </c:pt>
                <c:pt idx="154">
                  <c:v>-13.832157414452174</c:v>
                </c:pt>
                <c:pt idx="155">
                  <c:v>-13.832157414452174</c:v>
                </c:pt>
                <c:pt idx="156">
                  <c:v>-13.832157414452174</c:v>
                </c:pt>
                <c:pt idx="157">
                  <c:v>-13.832157414452174</c:v>
                </c:pt>
                <c:pt idx="158">
                  <c:v>-13.832157414452174</c:v>
                </c:pt>
                <c:pt idx="159">
                  <c:v>-13.832157414452174</c:v>
                </c:pt>
                <c:pt idx="160">
                  <c:v>-13.832157414452174</c:v>
                </c:pt>
                <c:pt idx="161">
                  <c:v>-13.832157414452174</c:v>
                </c:pt>
                <c:pt idx="162">
                  <c:v>-13.832157414452174</c:v>
                </c:pt>
                <c:pt idx="163">
                  <c:v>-13.832157414452174</c:v>
                </c:pt>
                <c:pt idx="164">
                  <c:v>-13.832157414452174</c:v>
                </c:pt>
                <c:pt idx="165">
                  <c:v>-13.832157414452174</c:v>
                </c:pt>
                <c:pt idx="166">
                  <c:v>-13.832157414452174</c:v>
                </c:pt>
                <c:pt idx="167">
                  <c:v>-13.832157414452174</c:v>
                </c:pt>
                <c:pt idx="168">
                  <c:v>-13.832157414452174</c:v>
                </c:pt>
                <c:pt idx="169">
                  <c:v>-13.832157414452174</c:v>
                </c:pt>
                <c:pt idx="170">
                  <c:v>-13.832157414452174</c:v>
                </c:pt>
                <c:pt idx="171">
                  <c:v>-13.832157414452174</c:v>
                </c:pt>
                <c:pt idx="172">
                  <c:v>-13.832157414452174</c:v>
                </c:pt>
                <c:pt idx="173">
                  <c:v>-13.832157414452174</c:v>
                </c:pt>
                <c:pt idx="174">
                  <c:v>-13.832157414452174</c:v>
                </c:pt>
                <c:pt idx="175">
                  <c:v>-13.832157414452174</c:v>
                </c:pt>
                <c:pt idx="176">
                  <c:v>-13.832157414452174</c:v>
                </c:pt>
                <c:pt idx="177">
                  <c:v>-13.832157414452174</c:v>
                </c:pt>
                <c:pt idx="178">
                  <c:v>-13.832157414452174</c:v>
                </c:pt>
                <c:pt idx="179">
                  <c:v>-13.832157414452174</c:v>
                </c:pt>
                <c:pt idx="180">
                  <c:v>-13.832157414452174</c:v>
                </c:pt>
                <c:pt idx="181">
                  <c:v>-13.832157414452174</c:v>
                </c:pt>
                <c:pt idx="182">
                  <c:v>-13.832157414452174</c:v>
                </c:pt>
                <c:pt idx="183">
                  <c:v>-13.832157414452174</c:v>
                </c:pt>
                <c:pt idx="184">
                  <c:v>-13.832157414452174</c:v>
                </c:pt>
                <c:pt idx="185">
                  <c:v>-13.832157414452174</c:v>
                </c:pt>
                <c:pt idx="186">
                  <c:v>-13.832157414452174</c:v>
                </c:pt>
                <c:pt idx="187">
                  <c:v>-13.832157414452174</c:v>
                </c:pt>
                <c:pt idx="188">
                  <c:v>-13.832157414452174</c:v>
                </c:pt>
                <c:pt idx="189">
                  <c:v>-13.832157414452174</c:v>
                </c:pt>
                <c:pt idx="190">
                  <c:v>-13.832157414452174</c:v>
                </c:pt>
                <c:pt idx="191">
                  <c:v>-13.832157414452174</c:v>
                </c:pt>
                <c:pt idx="192">
                  <c:v>-13.832157414452174</c:v>
                </c:pt>
                <c:pt idx="193">
                  <c:v>-13.832157414452174</c:v>
                </c:pt>
                <c:pt idx="194">
                  <c:v>-13.832157414452174</c:v>
                </c:pt>
                <c:pt idx="195">
                  <c:v>-13.832157414452174</c:v>
                </c:pt>
                <c:pt idx="196">
                  <c:v>-13.832157414452174</c:v>
                </c:pt>
                <c:pt idx="197">
                  <c:v>-13.832157414452174</c:v>
                </c:pt>
                <c:pt idx="198">
                  <c:v>-13.832157414452174</c:v>
                </c:pt>
                <c:pt idx="199">
                  <c:v>-13.832157414452174</c:v>
                </c:pt>
                <c:pt idx="200">
                  <c:v>-13.832157414452174</c:v>
                </c:pt>
                <c:pt idx="201">
                  <c:v>-13.832157414452174</c:v>
                </c:pt>
                <c:pt idx="202">
                  <c:v>-13.832157414452174</c:v>
                </c:pt>
                <c:pt idx="203">
                  <c:v>-13.832157414452174</c:v>
                </c:pt>
                <c:pt idx="204">
                  <c:v>-13.832157414452174</c:v>
                </c:pt>
                <c:pt idx="205">
                  <c:v>-13.832157414452174</c:v>
                </c:pt>
                <c:pt idx="206">
                  <c:v>-13.832157414452174</c:v>
                </c:pt>
                <c:pt idx="207">
                  <c:v>-13.832157414452174</c:v>
                </c:pt>
                <c:pt idx="208">
                  <c:v>-13.832157414452174</c:v>
                </c:pt>
                <c:pt idx="209">
                  <c:v>-13.832157414452174</c:v>
                </c:pt>
                <c:pt idx="210">
                  <c:v>-13.832157414452174</c:v>
                </c:pt>
                <c:pt idx="211">
                  <c:v>-13.832157414452174</c:v>
                </c:pt>
                <c:pt idx="212">
                  <c:v>-13.832157414452174</c:v>
                </c:pt>
                <c:pt idx="213">
                  <c:v>-13.832157414452174</c:v>
                </c:pt>
                <c:pt idx="214">
                  <c:v>-13.832157414452174</c:v>
                </c:pt>
                <c:pt idx="215">
                  <c:v>-13.832157414452174</c:v>
                </c:pt>
                <c:pt idx="216">
                  <c:v>-13.832157414452174</c:v>
                </c:pt>
                <c:pt idx="217">
                  <c:v>-13.832157414452174</c:v>
                </c:pt>
                <c:pt idx="218">
                  <c:v>-13.832157414452174</c:v>
                </c:pt>
                <c:pt idx="219">
                  <c:v>-13.832157414452174</c:v>
                </c:pt>
                <c:pt idx="220">
                  <c:v>-13.832157414452174</c:v>
                </c:pt>
                <c:pt idx="221">
                  <c:v>-13.832157414452174</c:v>
                </c:pt>
                <c:pt idx="222">
                  <c:v>-13.832157414452174</c:v>
                </c:pt>
                <c:pt idx="223">
                  <c:v>-13.832157414452174</c:v>
                </c:pt>
                <c:pt idx="224">
                  <c:v>-13.832157414452174</c:v>
                </c:pt>
                <c:pt idx="225">
                  <c:v>-13.832157414452174</c:v>
                </c:pt>
                <c:pt idx="226">
                  <c:v>-13.832157414452174</c:v>
                </c:pt>
                <c:pt idx="227">
                  <c:v>-13.832157414452174</c:v>
                </c:pt>
                <c:pt idx="228">
                  <c:v>-13.832157414452174</c:v>
                </c:pt>
                <c:pt idx="229">
                  <c:v>-13.832157414452174</c:v>
                </c:pt>
                <c:pt idx="230">
                  <c:v>-13.832157414452174</c:v>
                </c:pt>
                <c:pt idx="231">
                  <c:v>-13.832157414452174</c:v>
                </c:pt>
                <c:pt idx="232">
                  <c:v>-13.832157414452174</c:v>
                </c:pt>
                <c:pt idx="233">
                  <c:v>-13.832157414452174</c:v>
                </c:pt>
                <c:pt idx="234">
                  <c:v>-13.832157414452174</c:v>
                </c:pt>
                <c:pt idx="235">
                  <c:v>-13.832157414452174</c:v>
                </c:pt>
                <c:pt idx="236">
                  <c:v>-13.832157414452174</c:v>
                </c:pt>
                <c:pt idx="237">
                  <c:v>-13.832157414452174</c:v>
                </c:pt>
                <c:pt idx="238">
                  <c:v>-13.832157414452174</c:v>
                </c:pt>
                <c:pt idx="239">
                  <c:v>-13.832157414452174</c:v>
                </c:pt>
                <c:pt idx="240">
                  <c:v>-13.832157414452174</c:v>
                </c:pt>
                <c:pt idx="241">
                  <c:v>-13.832157414452174</c:v>
                </c:pt>
                <c:pt idx="242">
                  <c:v>-13.832157414452174</c:v>
                </c:pt>
                <c:pt idx="243">
                  <c:v>-13.832157414452174</c:v>
                </c:pt>
                <c:pt idx="244">
                  <c:v>-13.832157414452174</c:v>
                </c:pt>
                <c:pt idx="245">
                  <c:v>-13.832157414452174</c:v>
                </c:pt>
                <c:pt idx="246">
                  <c:v>-13.832157414452174</c:v>
                </c:pt>
                <c:pt idx="247">
                  <c:v>-13.832157414452174</c:v>
                </c:pt>
                <c:pt idx="248">
                  <c:v>-13.832157414452174</c:v>
                </c:pt>
                <c:pt idx="249">
                  <c:v>-13.832157414452174</c:v>
                </c:pt>
                <c:pt idx="250">
                  <c:v>-13.832157414452174</c:v>
                </c:pt>
                <c:pt idx="251">
                  <c:v>-13.832157414452174</c:v>
                </c:pt>
                <c:pt idx="252">
                  <c:v>-13.832157414452174</c:v>
                </c:pt>
                <c:pt idx="253">
                  <c:v>-13.832157414452174</c:v>
                </c:pt>
                <c:pt idx="254">
                  <c:v>-13.832157414452174</c:v>
                </c:pt>
                <c:pt idx="255">
                  <c:v>-13.832157414452174</c:v>
                </c:pt>
                <c:pt idx="256">
                  <c:v>-13.832157414452174</c:v>
                </c:pt>
                <c:pt idx="257">
                  <c:v>-13.832157414452174</c:v>
                </c:pt>
                <c:pt idx="258">
                  <c:v>-13.832157414452174</c:v>
                </c:pt>
                <c:pt idx="259">
                  <c:v>-13.832157414452174</c:v>
                </c:pt>
                <c:pt idx="260">
                  <c:v>-13.832157414452174</c:v>
                </c:pt>
                <c:pt idx="261">
                  <c:v>-13.832157414452174</c:v>
                </c:pt>
                <c:pt idx="262">
                  <c:v>-13.832157414452174</c:v>
                </c:pt>
                <c:pt idx="263">
                  <c:v>-13.832157414452174</c:v>
                </c:pt>
                <c:pt idx="264">
                  <c:v>-13.832157414452174</c:v>
                </c:pt>
                <c:pt idx="265">
                  <c:v>-13.832157414452174</c:v>
                </c:pt>
                <c:pt idx="266">
                  <c:v>-13.832157414452174</c:v>
                </c:pt>
                <c:pt idx="267">
                  <c:v>-13.832157414452174</c:v>
                </c:pt>
                <c:pt idx="268">
                  <c:v>-13.832157414452174</c:v>
                </c:pt>
                <c:pt idx="269">
                  <c:v>-13.832157414452174</c:v>
                </c:pt>
                <c:pt idx="270">
                  <c:v>-13.832157414452174</c:v>
                </c:pt>
                <c:pt idx="271">
                  <c:v>-13.832157414452174</c:v>
                </c:pt>
                <c:pt idx="272">
                  <c:v>-13.832157414452174</c:v>
                </c:pt>
                <c:pt idx="273">
                  <c:v>-13.832157414452174</c:v>
                </c:pt>
                <c:pt idx="274">
                  <c:v>-13.832157414452174</c:v>
                </c:pt>
                <c:pt idx="275">
                  <c:v>-13.832157414452174</c:v>
                </c:pt>
                <c:pt idx="276">
                  <c:v>-13.832157414452174</c:v>
                </c:pt>
                <c:pt idx="277">
                  <c:v>-13.832157414452174</c:v>
                </c:pt>
                <c:pt idx="278">
                  <c:v>-13.832157414452174</c:v>
                </c:pt>
                <c:pt idx="279">
                  <c:v>-13.832157414452174</c:v>
                </c:pt>
                <c:pt idx="280">
                  <c:v>-13.832157414452174</c:v>
                </c:pt>
                <c:pt idx="281">
                  <c:v>-13.832157414452174</c:v>
                </c:pt>
                <c:pt idx="282">
                  <c:v>-13.832157414452174</c:v>
                </c:pt>
                <c:pt idx="283">
                  <c:v>-13.832157414452174</c:v>
                </c:pt>
                <c:pt idx="284">
                  <c:v>-13.832157414452174</c:v>
                </c:pt>
                <c:pt idx="285">
                  <c:v>-13.832157414452174</c:v>
                </c:pt>
                <c:pt idx="286">
                  <c:v>-13.832157414452174</c:v>
                </c:pt>
                <c:pt idx="287">
                  <c:v>-13.832157414452174</c:v>
                </c:pt>
                <c:pt idx="288">
                  <c:v>-13.832157414452174</c:v>
                </c:pt>
                <c:pt idx="289">
                  <c:v>-13.832157414452174</c:v>
                </c:pt>
                <c:pt idx="290">
                  <c:v>-13.832157414452174</c:v>
                </c:pt>
                <c:pt idx="291">
                  <c:v>-13.832157414452174</c:v>
                </c:pt>
                <c:pt idx="292">
                  <c:v>-13.832157414452174</c:v>
                </c:pt>
                <c:pt idx="293">
                  <c:v>-13.832157414452174</c:v>
                </c:pt>
                <c:pt idx="294">
                  <c:v>-13.832157414452174</c:v>
                </c:pt>
                <c:pt idx="295">
                  <c:v>-13.832157414452174</c:v>
                </c:pt>
                <c:pt idx="296">
                  <c:v>-13.832157414452174</c:v>
                </c:pt>
                <c:pt idx="297">
                  <c:v>-13.832157414452174</c:v>
                </c:pt>
                <c:pt idx="298">
                  <c:v>-13.832157414452174</c:v>
                </c:pt>
                <c:pt idx="299">
                  <c:v>-13.832157414452174</c:v>
                </c:pt>
                <c:pt idx="300">
                  <c:v>-13.832157414452174</c:v>
                </c:pt>
                <c:pt idx="301">
                  <c:v>-13.832157414452174</c:v>
                </c:pt>
                <c:pt idx="302">
                  <c:v>-13.832157414452174</c:v>
                </c:pt>
                <c:pt idx="303">
                  <c:v>-13.832157414452174</c:v>
                </c:pt>
                <c:pt idx="304">
                  <c:v>-13.832157414452174</c:v>
                </c:pt>
                <c:pt idx="305">
                  <c:v>-13.832157414452174</c:v>
                </c:pt>
                <c:pt idx="306">
                  <c:v>-13.832157414452174</c:v>
                </c:pt>
                <c:pt idx="307">
                  <c:v>-13.832157414452174</c:v>
                </c:pt>
                <c:pt idx="308">
                  <c:v>-13.832157414452174</c:v>
                </c:pt>
                <c:pt idx="309">
                  <c:v>-13.832157414452174</c:v>
                </c:pt>
                <c:pt idx="310">
                  <c:v>-13.832157414452174</c:v>
                </c:pt>
                <c:pt idx="311">
                  <c:v>-13.832157414452174</c:v>
                </c:pt>
                <c:pt idx="312">
                  <c:v>-13.832157414452174</c:v>
                </c:pt>
                <c:pt idx="313">
                  <c:v>-13.832157414452174</c:v>
                </c:pt>
                <c:pt idx="314">
                  <c:v>-13.832157414452174</c:v>
                </c:pt>
                <c:pt idx="315">
                  <c:v>-13.832157414452174</c:v>
                </c:pt>
                <c:pt idx="316">
                  <c:v>-13.832157414452174</c:v>
                </c:pt>
                <c:pt idx="317">
                  <c:v>-13.832157414452174</c:v>
                </c:pt>
                <c:pt idx="318">
                  <c:v>-13.832157414452174</c:v>
                </c:pt>
                <c:pt idx="319">
                  <c:v>-13.832157414452174</c:v>
                </c:pt>
                <c:pt idx="320">
                  <c:v>-13.832157414452174</c:v>
                </c:pt>
                <c:pt idx="321">
                  <c:v>-13.832157414452174</c:v>
                </c:pt>
                <c:pt idx="322">
                  <c:v>-13.832157414452174</c:v>
                </c:pt>
                <c:pt idx="323">
                  <c:v>-13.832157414452174</c:v>
                </c:pt>
                <c:pt idx="324">
                  <c:v>-13.832157414452174</c:v>
                </c:pt>
                <c:pt idx="325">
                  <c:v>-13.832157414452174</c:v>
                </c:pt>
                <c:pt idx="326">
                  <c:v>-13.832157414452174</c:v>
                </c:pt>
                <c:pt idx="327">
                  <c:v>-13.832157414452174</c:v>
                </c:pt>
                <c:pt idx="328">
                  <c:v>-13.832157414452174</c:v>
                </c:pt>
                <c:pt idx="329">
                  <c:v>-13.832157414452174</c:v>
                </c:pt>
                <c:pt idx="330">
                  <c:v>-13.832157414452174</c:v>
                </c:pt>
                <c:pt idx="331">
                  <c:v>-13.832157414452174</c:v>
                </c:pt>
                <c:pt idx="332">
                  <c:v>-13.832157414452174</c:v>
                </c:pt>
                <c:pt idx="333">
                  <c:v>-13.832157414452174</c:v>
                </c:pt>
                <c:pt idx="334">
                  <c:v>-13.832157414452174</c:v>
                </c:pt>
                <c:pt idx="335">
                  <c:v>-13.832157414452174</c:v>
                </c:pt>
                <c:pt idx="336">
                  <c:v>-13.832157414452174</c:v>
                </c:pt>
                <c:pt idx="337">
                  <c:v>-13.832157414452174</c:v>
                </c:pt>
                <c:pt idx="338">
                  <c:v>-13.832157414452174</c:v>
                </c:pt>
                <c:pt idx="339">
                  <c:v>-13.832157414452174</c:v>
                </c:pt>
                <c:pt idx="340">
                  <c:v>-13.832157414452174</c:v>
                </c:pt>
                <c:pt idx="341">
                  <c:v>-13.832157414452174</c:v>
                </c:pt>
                <c:pt idx="342">
                  <c:v>-13.832157414452174</c:v>
                </c:pt>
                <c:pt idx="343">
                  <c:v>-13.832157414452174</c:v>
                </c:pt>
                <c:pt idx="344">
                  <c:v>-13.832157414452174</c:v>
                </c:pt>
              </c:numCache>
            </c:numRef>
          </c:xVal>
          <c:yVal>
            <c:numRef>
              <c:f>'[1]CO2-Fish Meal Vert'!$A$2:$A$346</c:f>
              <c:numCache>
                <c:formatCode>General</c:formatCode>
                <c:ptCount val="3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</c:numCache>
            </c:numRef>
          </c:yVal>
        </c:ser>
        <c:ser>
          <c:idx val="2"/>
          <c:order val="2"/>
          <c:tx>
            <c:strRef>
              <c:f>'[1]CO2-Fish Meal Vert'!$AR$1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'[1]CO2-Fish Meal Vert'!$AR$2:$AR$346</c:f>
              <c:numCache>
                <c:formatCode>General</c:formatCode>
                <c:ptCount val="345"/>
                <c:pt idx="0">
                  <c:v>-14.296138147987929</c:v>
                </c:pt>
                <c:pt idx="1">
                  <c:v>-14.296138147987929</c:v>
                </c:pt>
                <c:pt idx="2">
                  <c:v>-14.296138147987929</c:v>
                </c:pt>
                <c:pt idx="3">
                  <c:v>-14.296138147987929</c:v>
                </c:pt>
                <c:pt idx="4">
                  <c:v>-14.296138147987929</c:v>
                </c:pt>
                <c:pt idx="5">
                  <c:v>-14.296138147987929</c:v>
                </c:pt>
                <c:pt idx="6">
                  <c:v>-14.296138147987929</c:v>
                </c:pt>
                <c:pt idx="7">
                  <c:v>-14.296138147987929</c:v>
                </c:pt>
                <c:pt idx="8">
                  <c:v>-14.296138147987929</c:v>
                </c:pt>
                <c:pt idx="9">
                  <c:v>-14.296138147987929</c:v>
                </c:pt>
                <c:pt idx="10">
                  <c:v>-14.296138147987929</c:v>
                </c:pt>
                <c:pt idx="11">
                  <c:v>-14.296138147987929</c:v>
                </c:pt>
                <c:pt idx="12">
                  <c:v>-14.296138147987929</c:v>
                </c:pt>
                <c:pt idx="13">
                  <c:v>-14.296138147987929</c:v>
                </c:pt>
                <c:pt idx="14">
                  <c:v>-14.296138147987929</c:v>
                </c:pt>
                <c:pt idx="15">
                  <c:v>-14.296138147987929</c:v>
                </c:pt>
                <c:pt idx="16">
                  <c:v>-14.296138147987929</c:v>
                </c:pt>
                <c:pt idx="17">
                  <c:v>-14.296138147987929</c:v>
                </c:pt>
                <c:pt idx="18">
                  <c:v>-14.296138147987929</c:v>
                </c:pt>
                <c:pt idx="19">
                  <c:v>-14.296138147987929</c:v>
                </c:pt>
                <c:pt idx="20">
                  <c:v>-14.296138147987929</c:v>
                </c:pt>
                <c:pt idx="21">
                  <c:v>-14.296138147987929</c:v>
                </c:pt>
                <c:pt idx="22">
                  <c:v>-14.296138147987929</c:v>
                </c:pt>
                <c:pt idx="23">
                  <c:v>-14.296138147987929</c:v>
                </c:pt>
                <c:pt idx="24">
                  <c:v>-14.296138147987929</c:v>
                </c:pt>
                <c:pt idx="25">
                  <c:v>-14.296138147987929</c:v>
                </c:pt>
                <c:pt idx="26">
                  <c:v>-14.296138147987929</c:v>
                </c:pt>
                <c:pt idx="27">
                  <c:v>-14.296138147987929</c:v>
                </c:pt>
                <c:pt idx="28">
                  <c:v>-14.296138147987929</c:v>
                </c:pt>
                <c:pt idx="29">
                  <c:v>-14.296138147987929</c:v>
                </c:pt>
                <c:pt idx="30">
                  <c:v>-14.296138147987929</c:v>
                </c:pt>
                <c:pt idx="31">
                  <c:v>-14.296138147987929</c:v>
                </c:pt>
                <c:pt idx="32">
                  <c:v>-14.296138147987929</c:v>
                </c:pt>
                <c:pt idx="33">
                  <c:v>-14.296138147987929</c:v>
                </c:pt>
                <c:pt idx="34">
                  <c:v>-14.296138147987929</c:v>
                </c:pt>
                <c:pt idx="35">
                  <c:v>-14.296138147987929</c:v>
                </c:pt>
                <c:pt idx="36">
                  <c:v>-14.296138147987929</c:v>
                </c:pt>
                <c:pt idx="37">
                  <c:v>-14.296138147987929</c:v>
                </c:pt>
                <c:pt idx="38">
                  <c:v>-14.296138147987929</c:v>
                </c:pt>
                <c:pt idx="39">
                  <c:v>-14.296138147987929</c:v>
                </c:pt>
                <c:pt idx="40">
                  <c:v>-14.296138147987929</c:v>
                </c:pt>
                <c:pt idx="41">
                  <c:v>-14.296138147987929</c:v>
                </c:pt>
                <c:pt idx="42">
                  <c:v>-14.296138147987929</c:v>
                </c:pt>
                <c:pt idx="43">
                  <c:v>-14.296138147987929</c:v>
                </c:pt>
                <c:pt idx="44">
                  <c:v>-14.296138147987929</c:v>
                </c:pt>
                <c:pt idx="45">
                  <c:v>-14.296138147987929</c:v>
                </c:pt>
                <c:pt idx="46">
                  <c:v>-14.296138147987929</c:v>
                </c:pt>
                <c:pt idx="47">
                  <c:v>-14.296138147987929</c:v>
                </c:pt>
                <c:pt idx="48">
                  <c:v>-14.296138147987929</c:v>
                </c:pt>
                <c:pt idx="49">
                  <c:v>-14.296138147987929</c:v>
                </c:pt>
                <c:pt idx="50">
                  <c:v>-14.296138147987929</c:v>
                </c:pt>
                <c:pt idx="51">
                  <c:v>-14.296138147987929</c:v>
                </c:pt>
                <c:pt idx="52">
                  <c:v>-14.296138147987929</c:v>
                </c:pt>
                <c:pt idx="53">
                  <c:v>-14.296138147987929</c:v>
                </c:pt>
                <c:pt idx="54">
                  <c:v>-14.296138147987929</c:v>
                </c:pt>
                <c:pt idx="55">
                  <c:v>-14.296138147987929</c:v>
                </c:pt>
                <c:pt idx="56">
                  <c:v>-14.296138147987929</c:v>
                </c:pt>
                <c:pt idx="57">
                  <c:v>-14.296138147987929</c:v>
                </c:pt>
                <c:pt idx="58">
                  <c:v>-14.296138147987929</c:v>
                </c:pt>
                <c:pt idx="59">
                  <c:v>-14.296138147987929</c:v>
                </c:pt>
                <c:pt idx="60">
                  <c:v>-14.296138147987929</c:v>
                </c:pt>
                <c:pt idx="61">
                  <c:v>-14.296138147987929</c:v>
                </c:pt>
                <c:pt idx="62">
                  <c:v>-14.296138147987929</c:v>
                </c:pt>
                <c:pt idx="63">
                  <c:v>-14.296138147987929</c:v>
                </c:pt>
                <c:pt idx="64">
                  <c:v>-14.296138147987929</c:v>
                </c:pt>
                <c:pt idx="65">
                  <c:v>-14.296138147987929</c:v>
                </c:pt>
                <c:pt idx="66">
                  <c:v>-14.296138147987929</c:v>
                </c:pt>
                <c:pt idx="67">
                  <c:v>-14.296138147987929</c:v>
                </c:pt>
                <c:pt idx="68">
                  <c:v>-14.296138147987929</c:v>
                </c:pt>
                <c:pt idx="69">
                  <c:v>-14.296138147987929</c:v>
                </c:pt>
                <c:pt idx="70">
                  <c:v>-14.296138147987929</c:v>
                </c:pt>
                <c:pt idx="71">
                  <c:v>-14.296138147987929</c:v>
                </c:pt>
                <c:pt idx="72">
                  <c:v>-14.296138147987929</c:v>
                </c:pt>
                <c:pt idx="73">
                  <c:v>-14.296138147987929</c:v>
                </c:pt>
                <c:pt idx="74">
                  <c:v>-14.296138147987929</c:v>
                </c:pt>
                <c:pt idx="75">
                  <c:v>-14.296138147987929</c:v>
                </c:pt>
                <c:pt idx="76">
                  <c:v>-14.296138147987929</c:v>
                </c:pt>
                <c:pt idx="77">
                  <c:v>-14.296138147987929</c:v>
                </c:pt>
                <c:pt idx="78">
                  <c:v>-14.296138147987929</c:v>
                </c:pt>
                <c:pt idx="79">
                  <c:v>-14.296138147987929</c:v>
                </c:pt>
                <c:pt idx="80">
                  <c:v>-14.296138147987929</c:v>
                </c:pt>
                <c:pt idx="81">
                  <c:v>-14.296138147987929</c:v>
                </c:pt>
                <c:pt idx="82">
                  <c:v>-14.296138147987929</c:v>
                </c:pt>
                <c:pt idx="83">
                  <c:v>-14.296138147987929</c:v>
                </c:pt>
                <c:pt idx="84">
                  <c:v>-14.296138147987929</c:v>
                </c:pt>
                <c:pt idx="85">
                  <c:v>-14.296138147987929</c:v>
                </c:pt>
                <c:pt idx="86">
                  <c:v>-14.296138147987929</c:v>
                </c:pt>
                <c:pt idx="87">
                  <c:v>-14.296138147987929</c:v>
                </c:pt>
                <c:pt idx="88">
                  <c:v>-14.296138147987929</c:v>
                </c:pt>
                <c:pt idx="89">
                  <c:v>-14.296138147987929</c:v>
                </c:pt>
                <c:pt idx="90">
                  <c:v>-14.296138147987929</c:v>
                </c:pt>
                <c:pt idx="91">
                  <c:v>-14.296138147987929</c:v>
                </c:pt>
                <c:pt idx="92">
                  <c:v>-14.296138147987929</c:v>
                </c:pt>
                <c:pt idx="93">
                  <c:v>-14.296138147987929</c:v>
                </c:pt>
                <c:pt idx="94">
                  <c:v>-14.296138147987929</c:v>
                </c:pt>
                <c:pt idx="95">
                  <c:v>-14.296138147987929</c:v>
                </c:pt>
                <c:pt idx="96">
                  <c:v>-14.296138147987929</c:v>
                </c:pt>
                <c:pt idx="97">
                  <c:v>-14.296138147987929</c:v>
                </c:pt>
                <c:pt idx="98">
                  <c:v>-14.296138147987929</c:v>
                </c:pt>
                <c:pt idx="99">
                  <c:v>-14.296138147987929</c:v>
                </c:pt>
                <c:pt idx="100">
                  <c:v>-14.296138147987929</c:v>
                </c:pt>
                <c:pt idx="101">
                  <c:v>-14.296138147987929</c:v>
                </c:pt>
                <c:pt idx="102">
                  <c:v>-14.296138147987929</c:v>
                </c:pt>
                <c:pt idx="103">
                  <c:v>-14.296138147987929</c:v>
                </c:pt>
                <c:pt idx="104">
                  <c:v>-14.296138147987929</c:v>
                </c:pt>
                <c:pt idx="105">
                  <c:v>-14.296138147987929</c:v>
                </c:pt>
                <c:pt idx="106">
                  <c:v>-14.296138147987929</c:v>
                </c:pt>
                <c:pt idx="107">
                  <c:v>-14.296138147987929</c:v>
                </c:pt>
                <c:pt idx="108">
                  <c:v>-14.296138147987929</c:v>
                </c:pt>
                <c:pt idx="109">
                  <c:v>-14.296138147987929</c:v>
                </c:pt>
                <c:pt idx="110">
                  <c:v>-14.296138147987929</c:v>
                </c:pt>
                <c:pt idx="111">
                  <c:v>-14.296138147987929</c:v>
                </c:pt>
                <c:pt idx="112">
                  <c:v>-14.296138147987929</c:v>
                </c:pt>
                <c:pt idx="113">
                  <c:v>-14.296138147987929</c:v>
                </c:pt>
                <c:pt idx="114">
                  <c:v>-14.296138147987929</c:v>
                </c:pt>
                <c:pt idx="115">
                  <c:v>-14.296138147987929</c:v>
                </c:pt>
                <c:pt idx="116">
                  <c:v>-14.296138147987929</c:v>
                </c:pt>
                <c:pt idx="117">
                  <c:v>-14.296138147987929</c:v>
                </c:pt>
                <c:pt idx="118">
                  <c:v>-14.296138147987929</c:v>
                </c:pt>
                <c:pt idx="119">
                  <c:v>-14.296138147987929</c:v>
                </c:pt>
                <c:pt idx="120">
                  <c:v>-14.296138147987929</c:v>
                </c:pt>
                <c:pt idx="121">
                  <c:v>-14.296138147987929</c:v>
                </c:pt>
                <c:pt idx="122">
                  <c:v>-14.296138147987929</c:v>
                </c:pt>
                <c:pt idx="123">
                  <c:v>-14.296138147987929</c:v>
                </c:pt>
                <c:pt idx="124">
                  <c:v>-14.296138147987929</c:v>
                </c:pt>
                <c:pt idx="125">
                  <c:v>-14.296138147987929</c:v>
                </c:pt>
                <c:pt idx="126">
                  <c:v>-14.296138147987929</c:v>
                </c:pt>
                <c:pt idx="127">
                  <c:v>-14.296138147987929</c:v>
                </c:pt>
                <c:pt idx="128">
                  <c:v>-14.296138147987929</c:v>
                </c:pt>
                <c:pt idx="129">
                  <c:v>-14.296138147987929</c:v>
                </c:pt>
                <c:pt idx="130">
                  <c:v>-14.296138147987929</c:v>
                </c:pt>
                <c:pt idx="131">
                  <c:v>-14.296138147987929</c:v>
                </c:pt>
                <c:pt idx="132">
                  <c:v>-14.296138147987929</c:v>
                </c:pt>
                <c:pt idx="133">
                  <c:v>-14.296138147987929</c:v>
                </c:pt>
                <c:pt idx="134">
                  <c:v>-14.296138147987929</c:v>
                </c:pt>
                <c:pt idx="135">
                  <c:v>-14.296138147987929</c:v>
                </c:pt>
                <c:pt idx="136">
                  <c:v>-14.296138147987929</c:v>
                </c:pt>
                <c:pt idx="137">
                  <c:v>-14.296138147987929</c:v>
                </c:pt>
                <c:pt idx="138">
                  <c:v>-14.296138147987929</c:v>
                </c:pt>
                <c:pt idx="139">
                  <c:v>-14.296138147987929</c:v>
                </c:pt>
                <c:pt idx="140">
                  <c:v>-14.296138147987929</c:v>
                </c:pt>
                <c:pt idx="141">
                  <c:v>-14.296138147987929</c:v>
                </c:pt>
                <c:pt idx="142">
                  <c:v>-14.296138147987929</c:v>
                </c:pt>
                <c:pt idx="143">
                  <c:v>-14.296138147987929</c:v>
                </c:pt>
                <c:pt idx="144">
                  <c:v>-14.296138147987929</c:v>
                </c:pt>
                <c:pt idx="145">
                  <c:v>-14.296138147987929</c:v>
                </c:pt>
                <c:pt idx="146">
                  <c:v>-14.296138147987929</c:v>
                </c:pt>
                <c:pt idx="147">
                  <c:v>-14.296138147987929</c:v>
                </c:pt>
                <c:pt idx="148">
                  <c:v>-14.296138147987929</c:v>
                </c:pt>
                <c:pt idx="149">
                  <c:v>-14.296138147987929</c:v>
                </c:pt>
                <c:pt idx="150">
                  <c:v>-14.296138147987929</c:v>
                </c:pt>
                <c:pt idx="151">
                  <c:v>-14.296138147987929</c:v>
                </c:pt>
                <c:pt idx="152">
                  <c:v>-14.296138147987929</c:v>
                </c:pt>
                <c:pt idx="153">
                  <c:v>-14.296138147987929</c:v>
                </c:pt>
                <c:pt idx="154">
                  <c:v>-14.296138147987929</c:v>
                </c:pt>
                <c:pt idx="155">
                  <c:v>-14.296138147987929</c:v>
                </c:pt>
                <c:pt idx="156">
                  <c:v>-14.296138147987929</c:v>
                </c:pt>
                <c:pt idx="157">
                  <c:v>-14.296138147987929</c:v>
                </c:pt>
                <c:pt idx="158">
                  <c:v>-14.296138147987929</c:v>
                </c:pt>
                <c:pt idx="159">
                  <c:v>-14.296138147987929</c:v>
                </c:pt>
                <c:pt idx="160">
                  <c:v>-14.296138147987929</c:v>
                </c:pt>
                <c:pt idx="161">
                  <c:v>-14.296138147987929</c:v>
                </c:pt>
                <c:pt idx="162">
                  <c:v>-14.296138147987929</c:v>
                </c:pt>
                <c:pt idx="163">
                  <c:v>-14.296138147987929</c:v>
                </c:pt>
                <c:pt idx="164">
                  <c:v>-14.296138147987929</c:v>
                </c:pt>
                <c:pt idx="165">
                  <c:v>-14.296138147987929</c:v>
                </c:pt>
                <c:pt idx="166">
                  <c:v>-14.296138147987929</c:v>
                </c:pt>
                <c:pt idx="167">
                  <c:v>-14.296138147987929</c:v>
                </c:pt>
                <c:pt idx="168">
                  <c:v>-14.296138147987929</c:v>
                </c:pt>
                <c:pt idx="169">
                  <c:v>-14.296138147987929</c:v>
                </c:pt>
                <c:pt idx="170">
                  <c:v>-14.296138147987929</c:v>
                </c:pt>
                <c:pt idx="171">
                  <c:v>-14.296138147987929</c:v>
                </c:pt>
                <c:pt idx="172">
                  <c:v>-14.296138147987929</c:v>
                </c:pt>
                <c:pt idx="173">
                  <c:v>-14.296138147987929</c:v>
                </c:pt>
                <c:pt idx="174">
                  <c:v>-14.296138147987929</c:v>
                </c:pt>
                <c:pt idx="175">
                  <c:v>-14.296138147987929</c:v>
                </c:pt>
                <c:pt idx="176">
                  <c:v>-14.296138147987929</c:v>
                </c:pt>
                <c:pt idx="177">
                  <c:v>-14.296138147987929</c:v>
                </c:pt>
                <c:pt idx="178">
                  <c:v>-14.296138147987929</c:v>
                </c:pt>
                <c:pt idx="179">
                  <c:v>-14.296138147987929</c:v>
                </c:pt>
                <c:pt idx="180">
                  <c:v>-14.296138147987929</c:v>
                </c:pt>
                <c:pt idx="181">
                  <c:v>-14.296138147987929</c:v>
                </c:pt>
                <c:pt idx="182">
                  <c:v>-14.296138147987929</c:v>
                </c:pt>
                <c:pt idx="183">
                  <c:v>-14.296138147987929</c:v>
                </c:pt>
                <c:pt idx="184">
                  <c:v>-14.296138147987929</c:v>
                </c:pt>
                <c:pt idx="185">
                  <c:v>-14.296138147987929</c:v>
                </c:pt>
                <c:pt idx="186">
                  <c:v>-14.296138147987929</c:v>
                </c:pt>
                <c:pt idx="187">
                  <c:v>-14.296138147987929</c:v>
                </c:pt>
                <c:pt idx="188">
                  <c:v>-14.296138147987929</c:v>
                </c:pt>
                <c:pt idx="189">
                  <c:v>-14.296138147987929</c:v>
                </c:pt>
                <c:pt idx="190">
                  <c:v>-14.296138147987929</c:v>
                </c:pt>
                <c:pt idx="191">
                  <c:v>-14.296138147987929</c:v>
                </c:pt>
                <c:pt idx="192">
                  <c:v>-14.296138147987929</c:v>
                </c:pt>
                <c:pt idx="193">
                  <c:v>-14.296138147987929</c:v>
                </c:pt>
                <c:pt idx="194">
                  <c:v>-14.296138147987929</c:v>
                </c:pt>
                <c:pt idx="195">
                  <c:v>-14.296138147987929</c:v>
                </c:pt>
                <c:pt idx="196">
                  <c:v>-14.296138147987929</c:v>
                </c:pt>
                <c:pt idx="197">
                  <c:v>-14.296138147987929</c:v>
                </c:pt>
                <c:pt idx="198">
                  <c:v>-14.296138147987929</c:v>
                </c:pt>
                <c:pt idx="199">
                  <c:v>-14.296138147987929</c:v>
                </c:pt>
                <c:pt idx="200">
                  <c:v>-14.296138147987929</c:v>
                </c:pt>
                <c:pt idx="201">
                  <c:v>-14.296138147987929</c:v>
                </c:pt>
                <c:pt idx="202">
                  <c:v>-14.296138147987929</c:v>
                </c:pt>
                <c:pt idx="203">
                  <c:v>-14.296138147987929</c:v>
                </c:pt>
                <c:pt idx="204">
                  <c:v>-14.296138147987929</c:v>
                </c:pt>
                <c:pt idx="205">
                  <c:v>-14.296138147987929</c:v>
                </c:pt>
                <c:pt idx="206">
                  <c:v>-14.296138147987929</c:v>
                </c:pt>
                <c:pt idx="207">
                  <c:v>-14.296138147987929</c:v>
                </c:pt>
                <c:pt idx="208">
                  <c:v>-14.296138147987929</c:v>
                </c:pt>
                <c:pt idx="209">
                  <c:v>-14.296138147987929</c:v>
                </c:pt>
                <c:pt idx="210">
                  <c:v>-14.296138147987929</c:v>
                </c:pt>
                <c:pt idx="211">
                  <c:v>-14.296138147987929</c:v>
                </c:pt>
                <c:pt idx="212">
                  <c:v>-14.296138147987929</c:v>
                </c:pt>
                <c:pt idx="213">
                  <c:v>-14.296138147987929</c:v>
                </c:pt>
                <c:pt idx="214">
                  <c:v>-14.296138147987929</c:v>
                </c:pt>
                <c:pt idx="215">
                  <c:v>-14.296138147987929</c:v>
                </c:pt>
                <c:pt idx="216">
                  <c:v>-14.296138147987929</c:v>
                </c:pt>
                <c:pt idx="217">
                  <c:v>-14.296138147987929</c:v>
                </c:pt>
                <c:pt idx="218">
                  <c:v>-14.296138147987929</c:v>
                </c:pt>
                <c:pt idx="219">
                  <c:v>-14.296138147987929</c:v>
                </c:pt>
                <c:pt idx="220">
                  <c:v>-14.296138147987929</c:v>
                </c:pt>
                <c:pt idx="221">
                  <c:v>-14.296138147987929</c:v>
                </c:pt>
                <c:pt idx="222">
                  <c:v>-14.296138147987929</c:v>
                </c:pt>
                <c:pt idx="223">
                  <c:v>-14.296138147987929</c:v>
                </c:pt>
                <c:pt idx="224">
                  <c:v>-14.296138147987929</c:v>
                </c:pt>
                <c:pt idx="225">
                  <c:v>-14.296138147987929</c:v>
                </c:pt>
                <c:pt idx="226">
                  <c:v>-14.296138147987929</c:v>
                </c:pt>
                <c:pt idx="227">
                  <c:v>-14.296138147987929</c:v>
                </c:pt>
                <c:pt idx="228">
                  <c:v>-14.296138147987929</c:v>
                </c:pt>
                <c:pt idx="229">
                  <c:v>-14.296138147987929</c:v>
                </c:pt>
                <c:pt idx="230">
                  <c:v>-14.296138147987929</c:v>
                </c:pt>
                <c:pt idx="231">
                  <c:v>-14.296138147987929</c:v>
                </c:pt>
                <c:pt idx="232">
                  <c:v>-14.296138147987929</c:v>
                </c:pt>
                <c:pt idx="233">
                  <c:v>-14.296138147987929</c:v>
                </c:pt>
                <c:pt idx="234">
                  <c:v>-14.296138147987929</c:v>
                </c:pt>
                <c:pt idx="235">
                  <c:v>-14.296138147987929</c:v>
                </c:pt>
                <c:pt idx="236">
                  <c:v>-14.296138147987929</c:v>
                </c:pt>
                <c:pt idx="237">
                  <c:v>-14.296138147987929</c:v>
                </c:pt>
                <c:pt idx="238">
                  <c:v>-14.296138147987929</c:v>
                </c:pt>
                <c:pt idx="239">
                  <c:v>-14.296138147987929</c:v>
                </c:pt>
                <c:pt idx="240">
                  <c:v>-14.296138147987929</c:v>
                </c:pt>
                <c:pt idx="241">
                  <c:v>-14.296138147987929</c:v>
                </c:pt>
                <c:pt idx="242">
                  <c:v>-14.296138147987929</c:v>
                </c:pt>
                <c:pt idx="243">
                  <c:v>-14.296138147987929</c:v>
                </c:pt>
                <c:pt idx="244">
                  <c:v>-14.296138147987929</c:v>
                </c:pt>
                <c:pt idx="245">
                  <c:v>-14.296138147987929</c:v>
                </c:pt>
                <c:pt idx="246">
                  <c:v>-14.296138147987929</c:v>
                </c:pt>
                <c:pt idx="247">
                  <c:v>-14.296138147987929</c:v>
                </c:pt>
                <c:pt idx="248">
                  <c:v>-14.296138147987929</c:v>
                </c:pt>
                <c:pt idx="249">
                  <c:v>-14.296138147987929</c:v>
                </c:pt>
                <c:pt idx="250">
                  <c:v>-14.296138147987929</c:v>
                </c:pt>
                <c:pt idx="251">
                  <c:v>-14.296138147987929</c:v>
                </c:pt>
                <c:pt idx="252">
                  <c:v>-14.296138147987929</c:v>
                </c:pt>
                <c:pt idx="253">
                  <c:v>-14.296138147987929</c:v>
                </c:pt>
                <c:pt idx="254">
                  <c:v>-14.296138147987929</c:v>
                </c:pt>
                <c:pt idx="255">
                  <c:v>-14.296138147987929</c:v>
                </c:pt>
                <c:pt idx="256">
                  <c:v>-14.296138147987929</c:v>
                </c:pt>
                <c:pt idx="257">
                  <c:v>-14.296138147987929</c:v>
                </c:pt>
                <c:pt idx="258">
                  <c:v>-14.296138147987929</c:v>
                </c:pt>
                <c:pt idx="259">
                  <c:v>-14.296138147987929</c:v>
                </c:pt>
                <c:pt idx="260">
                  <c:v>-14.296138147987929</c:v>
                </c:pt>
                <c:pt idx="261">
                  <c:v>-14.296138147987929</c:v>
                </c:pt>
                <c:pt idx="262">
                  <c:v>-14.296138147987929</c:v>
                </c:pt>
                <c:pt idx="263">
                  <c:v>-14.296138147987929</c:v>
                </c:pt>
                <c:pt idx="264">
                  <c:v>-14.296138147987929</c:v>
                </c:pt>
                <c:pt idx="265">
                  <c:v>-14.296138147987929</c:v>
                </c:pt>
                <c:pt idx="266">
                  <c:v>-14.296138147987929</c:v>
                </c:pt>
                <c:pt idx="267">
                  <c:v>-14.296138147987929</c:v>
                </c:pt>
                <c:pt idx="268">
                  <c:v>-14.296138147987929</c:v>
                </c:pt>
                <c:pt idx="269">
                  <c:v>-14.296138147987929</c:v>
                </c:pt>
                <c:pt idx="270">
                  <c:v>-14.296138147987929</c:v>
                </c:pt>
                <c:pt idx="271">
                  <c:v>-14.296138147987929</c:v>
                </c:pt>
                <c:pt idx="272">
                  <c:v>-14.296138147987929</c:v>
                </c:pt>
                <c:pt idx="273">
                  <c:v>-14.296138147987929</c:v>
                </c:pt>
                <c:pt idx="274">
                  <c:v>-14.296138147987929</c:v>
                </c:pt>
                <c:pt idx="275">
                  <c:v>-14.296138147987929</c:v>
                </c:pt>
                <c:pt idx="276">
                  <c:v>-14.296138147987929</c:v>
                </c:pt>
                <c:pt idx="277">
                  <c:v>-14.296138147987929</c:v>
                </c:pt>
                <c:pt idx="278">
                  <c:v>-14.296138147987929</c:v>
                </c:pt>
                <c:pt idx="279">
                  <c:v>-14.296138147987929</c:v>
                </c:pt>
                <c:pt idx="280">
                  <c:v>-14.296138147987929</c:v>
                </c:pt>
                <c:pt idx="281">
                  <c:v>-14.296138147987929</c:v>
                </c:pt>
                <c:pt idx="282">
                  <c:v>-14.296138147987929</c:v>
                </c:pt>
                <c:pt idx="283">
                  <c:v>-14.296138147987929</c:v>
                </c:pt>
                <c:pt idx="284">
                  <c:v>-14.296138147987929</c:v>
                </c:pt>
                <c:pt idx="285">
                  <c:v>-14.296138147987929</c:v>
                </c:pt>
                <c:pt idx="286">
                  <c:v>-14.296138147987929</c:v>
                </c:pt>
                <c:pt idx="287">
                  <c:v>-14.296138147987929</c:v>
                </c:pt>
                <c:pt idx="288">
                  <c:v>-14.296138147987929</c:v>
                </c:pt>
                <c:pt idx="289">
                  <c:v>-14.296138147987929</c:v>
                </c:pt>
                <c:pt idx="290">
                  <c:v>-14.296138147987929</c:v>
                </c:pt>
                <c:pt idx="291">
                  <c:v>-14.296138147987929</c:v>
                </c:pt>
                <c:pt idx="292">
                  <c:v>-14.296138147987929</c:v>
                </c:pt>
                <c:pt idx="293">
                  <c:v>-14.296138147987929</c:v>
                </c:pt>
                <c:pt idx="294">
                  <c:v>-14.296138147987929</c:v>
                </c:pt>
                <c:pt idx="295">
                  <c:v>-14.296138147987929</c:v>
                </c:pt>
                <c:pt idx="296">
                  <c:v>-14.296138147987929</c:v>
                </c:pt>
                <c:pt idx="297">
                  <c:v>-14.296138147987929</c:v>
                </c:pt>
                <c:pt idx="298">
                  <c:v>-14.296138147987929</c:v>
                </c:pt>
                <c:pt idx="299">
                  <c:v>-14.296138147987929</c:v>
                </c:pt>
                <c:pt idx="300">
                  <c:v>-14.296138147987929</c:v>
                </c:pt>
                <c:pt idx="301">
                  <c:v>-14.296138147987929</c:v>
                </c:pt>
                <c:pt idx="302">
                  <c:v>-14.296138147987929</c:v>
                </c:pt>
                <c:pt idx="303">
                  <c:v>-14.296138147987929</c:v>
                </c:pt>
                <c:pt idx="304">
                  <c:v>-14.296138147987929</c:v>
                </c:pt>
                <c:pt idx="305">
                  <c:v>-14.296138147987929</c:v>
                </c:pt>
                <c:pt idx="306">
                  <c:v>-14.296138147987929</c:v>
                </c:pt>
                <c:pt idx="307">
                  <c:v>-14.296138147987929</c:v>
                </c:pt>
                <c:pt idx="308">
                  <c:v>-14.296138147987929</c:v>
                </c:pt>
                <c:pt idx="309">
                  <c:v>-14.296138147987929</c:v>
                </c:pt>
                <c:pt idx="310">
                  <c:v>-14.296138147987929</c:v>
                </c:pt>
                <c:pt idx="311">
                  <c:v>-14.296138147987929</c:v>
                </c:pt>
                <c:pt idx="312">
                  <c:v>-14.296138147987929</c:v>
                </c:pt>
                <c:pt idx="313">
                  <c:v>-14.296138147987929</c:v>
                </c:pt>
                <c:pt idx="314">
                  <c:v>-14.296138147987929</c:v>
                </c:pt>
                <c:pt idx="315">
                  <c:v>-14.296138147987929</c:v>
                </c:pt>
                <c:pt idx="316">
                  <c:v>-14.296138147987929</c:v>
                </c:pt>
                <c:pt idx="317">
                  <c:v>-14.296138147987929</c:v>
                </c:pt>
                <c:pt idx="318">
                  <c:v>-14.296138147987929</c:v>
                </c:pt>
                <c:pt idx="319">
                  <c:v>-14.296138147987929</c:v>
                </c:pt>
                <c:pt idx="320">
                  <c:v>-14.296138147987929</c:v>
                </c:pt>
                <c:pt idx="321">
                  <c:v>-14.296138147987929</c:v>
                </c:pt>
                <c:pt idx="322">
                  <c:v>-14.296138147987929</c:v>
                </c:pt>
                <c:pt idx="323">
                  <c:v>-14.296138147987929</c:v>
                </c:pt>
                <c:pt idx="324">
                  <c:v>-14.296138147987929</c:v>
                </c:pt>
                <c:pt idx="325">
                  <c:v>-14.296138147987929</c:v>
                </c:pt>
                <c:pt idx="326">
                  <c:v>-14.296138147987929</c:v>
                </c:pt>
                <c:pt idx="327">
                  <c:v>-14.296138147987929</c:v>
                </c:pt>
                <c:pt idx="328">
                  <c:v>-14.296138147987929</c:v>
                </c:pt>
                <c:pt idx="329">
                  <c:v>-14.296138147987929</c:v>
                </c:pt>
                <c:pt idx="330">
                  <c:v>-14.296138147987929</c:v>
                </c:pt>
                <c:pt idx="331">
                  <c:v>-14.296138147987929</c:v>
                </c:pt>
                <c:pt idx="332">
                  <c:v>-14.296138147987929</c:v>
                </c:pt>
                <c:pt idx="333">
                  <c:v>-14.296138147987929</c:v>
                </c:pt>
                <c:pt idx="334">
                  <c:v>-14.296138147987929</c:v>
                </c:pt>
                <c:pt idx="335">
                  <c:v>-14.296138147987929</c:v>
                </c:pt>
                <c:pt idx="336">
                  <c:v>-14.296138147987929</c:v>
                </c:pt>
                <c:pt idx="337">
                  <c:v>-14.296138147987929</c:v>
                </c:pt>
                <c:pt idx="338">
                  <c:v>-14.296138147987929</c:v>
                </c:pt>
                <c:pt idx="339">
                  <c:v>-14.296138147987929</c:v>
                </c:pt>
                <c:pt idx="340">
                  <c:v>-14.296138147987929</c:v>
                </c:pt>
                <c:pt idx="341">
                  <c:v>-14.296138147987929</c:v>
                </c:pt>
                <c:pt idx="342">
                  <c:v>-14.296138147987929</c:v>
                </c:pt>
                <c:pt idx="343">
                  <c:v>-14.296138147987929</c:v>
                </c:pt>
                <c:pt idx="344">
                  <c:v>-14.296138147987929</c:v>
                </c:pt>
              </c:numCache>
            </c:numRef>
          </c:xVal>
          <c:yVal>
            <c:numRef>
              <c:f>'[1]CO2-Fish Meal Vert'!$A$2:$A$346</c:f>
              <c:numCache>
                <c:formatCode>General</c:formatCode>
                <c:ptCount val="3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</c:numCache>
            </c:numRef>
          </c:yVal>
        </c:ser>
        <c:ser>
          <c:idx val="3"/>
          <c:order val="3"/>
          <c:tx>
            <c:strRef>
              <c:f>'[1]CO2-Fish Meal Vert'!$AS$1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'[1]CO2-Fish Meal Vert'!$AS$2:$AS$346</c:f>
              <c:numCache>
                <c:formatCode>General</c:formatCode>
                <c:ptCount val="345"/>
                <c:pt idx="0">
                  <c:v>-13.36817668091642</c:v>
                </c:pt>
                <c:pt idx="1">
                  <c:v>-13.36817668091642</c:v>
                </c:pt>
                <c:pt idx="2">
                  <c:v>-13.36817668091642</c:v>
                </c:pt>
                <c:pt idx="3">
                  <c:v>-13.36817668091642</c:v>
                </c:pt>
                <c:pt idx="4">
                  <c:v>-13.36817668091642</c:v>
                </c:pt>
                <c:pt idx="5">
                  <c:v>-13.36817668091642</c:v>
                </c:pt>
                <c:pt idx="6">
                  <c:v>-13.36817668091642</c:v>
                </c:pt>
                <c:pt idx="7">
                  <c:v>-13.36817668091642</c:v>
                </c:pt>
                <c:pt idx="8">
                  <c:v>-13.36817668091642</c:v>
                </c:pt>
                <c:pt idx="9">
                  <c:v>-13.36817668091642</c:v>
                </c:pt>
                <c:pt idx="10">
                  <c:v>-13.36817668091642</c:v>
                </c:pt>
                <c:pt idx="11">
                  <c:v>-13.36817668091642</c:v>
                </c:pt>
                <c:pt idx="12">
                  <c:v>-13.36817668091642</c:v>
                </c:pt>
                <c:pt idx="13">
                  <c:v>-13.36817668091642</c:v>
                </c:pt>
                <c:pt idx="14">
                  <c:v>-13.36817668091642</c:v>
                </c:pt>
                <c:pt idx="15">
                  <c:v>-13.36817668091642</c:v>
                </c:pt>
                <c:pt idx="16">
                  <c:v>-13.36817668091642</c:v>
                </c:pt>
                <c:pt idx="17">
                  <c:v>-13.36817668091642</c:v>
                </c:pt>
                <c:pt idx="18">
                  <c:v>-13.36817668091642</c:v>
                </c:pt>
                <c:pt idx="19">
                  <c:v>-13.36817668091642</c:v>
                </c:pt>
                <c:pt idx="20">
                  <c:v>-13.36817668091642</c:v>
                </c:pt>
                <c:pt idx="21">
                  <c:v>-13.36817668091642</c:v>
                </c:pt>
                <c:pt idx="22">
                  <c:v>-13.36817668091642</c:v>
                </c:pt>
                <c:pt idx="23">
                  <c:v>-13.36817668091642</c:v>
                </c:pt>
                <c:pt idx="24">
                  <c:v>-13.36817668091642</c:v>
                </c:pt>
                <c:pt idx="25">
                  <c:v>-13.36817668091642</c:v>
                </c:pt>
                <c:pt idx="26">
                  <c:v>-13.36817668091642</c:v>
                </c:pt>
                <c:pt idx="27">
                  <c:v>-13.36817668091642</c:v>
                </c:pt>
                <c:pt idx="28">
                  <c:v>-13.36817668091642</c:v>
                </c:pt>
                <c:pt idx="29">
                  <c:v>-13.36817668091642</c:v>
                </c:pt>
                <c:pt idx="30">
                  <c:v>-13.36817668091642</c:v>
                </c:pt>
                <c:pt idx="31">
                  <c:v>-13.36817668091642</c:v>
                </c:pt>
                <c:pt idx="32">
                  <c:v>-13.36817668091642</c:v>
                </c:pt>
                <c:pt idx="33">
                  <c:v>-13.36817668091642</c:v>
                </c:pt>
                <c:pt idx="34">
                  <c:v>-13.36817668091642</c:v>
                </c:pt>
                <c:pt idx="35">
                  <c:v>-13.36817668091642</c:v>
                </c:pt>
                <c:pt idx="36">
                  <c:v>-13.36817668091642</c:v>
                </c:pt>
                <c:pt idx="37">
                  <c:v>-13.36817668091642</c:v>
                </c:pt>
                <c:pt idx="38">
                  <c:v>-13.36817668091642</c:v>
                </c:pt>
                <c:pt idx="39">
                  <c:v>-13.36817668091642</c:v>
                </c:pt>
                <c:pt idx="40">
                  <c:v>-13.36817668091642</c:v>
                </c:pt>
                <c:pt idx="41">
                  <c:v>-13.36817668091642</c:v>
                </c:pt>
                <c:pt idx="42">
                  <c:v>-13.36817668091642</c:v>
                </c:pt>
                <c:pt idx="43">
                  <c:v>-13.36817668091642</c:v>
                </c:pt>
                <c:pt idx="44">
                  <c:v>-13.36817668091642</c:v>
                </c:pt>
                <c:pt idx="45">
                  <c:v>-13.36817668091642</c:v>
                </c:pt>
                <c:pt idx="46">
                  <c:v>-13.36817668091642</c:v>
                </c:pt>
                <c:pt idx="47">
                  <c:v>-13.36817668091642</c:v>
                </c:pt>
                <c:pt idx="48">
                  <c:v>-13.36817668091642</c:v>
                </c:pt>
                <c:pt idx="49">
                  <c:v>-13.36817668091642</c:v>
                </c:pt>
                <c:pt idx="50">
                  <c:v>-13.36817668091642</c:v>
                </c:pt>
                <c:pt idx="51">
                  <c:v>-13.36817668091642</c:v>
                </c:pt>
                <c:pt idx="52">
                  <c:v>-13.36817668091642</c:v>
                </c:pt>
                <c:pt idx="53">
                  <c:v>-13.36817668091642</c:v>
                </c:pt>
                <c:pt idx="54">
                  <c:v>-13.36817668091642</c:v>
                </c:pt>
                <c:pt idx="55">
                  <c:v>-13.36817668091642</c:v>
                </c:pt>
                <c:pt idx="56">
                  <c:v>-13.36817668091642</c:v>
                </c:pt>
                <c:pt idx="57">
                  <c:v>-13.36817668091642</c:v>
                </c:pt>
                <c:pt idx="58">
                  <c:v>-13.36817668091642</c:v>
                </c:pt>
                <c:pt idx="59">
                  <c:v>-13.36817668091642</c:v>
                </c:pt>
                <c:pt idx="60">
                  <c:v>-13.36817668091642</c:v>
                </c:pt>
                <c:pt idx="61">
                  <c:v>-13.36817668091642</c:v>
                </c:pt>
                <c:pt idx="62">
                  <c:v>-13.36817668091642</c:v>
                </c:pt>
                <c:pt idx="63">
                  <c:v>-13.36817668091642</c:v>
                </c:pt>
                <c:pt idx="64">
                  <c:v>-13.36817668091642</c:v>
                </c:pt>
                <c:pt idx="65">
                  <c:v>-13.36817668091642</c:v>
                </c:pt>
                <c:pt idx="66">
                  <c:v>-13.36817668091642</c:v>
                </c:pt>
                <c:pt idx="67">
                  <c:v>-13.36817668091642</c:v>
                </c:pt>
                <c:pt idx="68">
                  <c:v>-13.36817668091642</c:v>
                </c:pt>
                <c:pt idx="69">
                  <c:v>-13.36817668091642</c:v>
                </c:pt>
                <c:pt idx="70">
                  <c:v>-13.36817668091642</c:v>
                </c:pt>
                <c:pt idx="71">
                  <c:v>-13.36817668091642</c:v>
                </c:pt>
                <c:pt idx="72">
                  <c:v>-13.36817668091642</c:v>
                </c:pt>
                <c:pt idx="73">
                  <c:v>-13.36817668091642</c:v>
                </c:pt>
                <c:pt idx="74">
                  <c:v>-13.36817668091642</c:v>
                </c:pt>
                <c:pt idx="75">
                  <c:v>-13.36817668091642</c:v>
                </c:pt>
                <c:pt idx="76">
                  <c:v>-13.36817668091642</c:v>
                </c:pt>
                <c:pt idx="77">
                  <c:v>-13.36817668091642</c:v>
                </c:pt>
                <c:pt idx="78">
                  <c:v>-13.36817668091642</c:v>
                </c:pt>
                <c:pt idx="79">
                  <c:v>-13.36817668091642</c:v>
                </c:pt>
                <c:pt idx="80">
                  <c:v>-13.36817668091642</c:v>
                </c:pt>
                <c:pt idx="81">
                  <c:v>-13.36817668091642</c:v>
                </c:pt>
                <c:pt idx="82">
                  <c:v>-13.36817668091642</c:v>
                </c:pt>
                <c:pt idx="83">
                  <c:v>-13.36817668091642</c:v>
                </c:pt>
                <c:pt idx="84">
                  <c:v>-13.36817668091642</c:v>
                </c:pt>
                <c:pt idx="85">
                  <c:v>-13.36817668091642</c:v>
                </c:pt>
                <c:pt idx="86">
                  <c:v>-13.36817668091642</c:v>
                </c:pt>
                <c:pt idx="87">
                  <c:v>-13.36817668091642</c:v>
                </c:pt>
                <c:pt idx="88">
                  <c:v>-13.36817668091642</c:v>
                </c:pt>
                <c:pt idx="89">
                  <c:v>-13.36817668091642</c:v>
                </c:pt>
                <c:pt idx="90">
                  <c:v>-13.36817668091642</c:v>
                </c:pt>
                <c:pt idx="91">
                  <c:v>-13.36817668091642</c:v>
                </c:pt>
                <c:pt idx="92">
                  <c:v>-13.36817668091642</c:v>
                </c:pt>
                <c:pt idx="93">
                  <c:v>-13.36817668091642</c:v>
                </c:pt>
                <c:pt idx="94">
                  <c:v>-13.36817668091642</c:v>
                </c:pt>
                <c:pt idx="95">
                  <c:v>-13.36817668091642</c:v>
                </c:pt>
                <c:pt idx="96">
                  <c:v>-13.36817668091642</c:v>
                </c:pt>
                <c:pt idx="97">
                  <c:v>-13.36817668091642</c:v>
                </c:pt>
                <c:pt idx="98">
                  <c:v>-13.36817668091642</c:v>
                </c:pt>
                <c:pt idx="99">
                  <c:v>-13.36817668091642</c:v>
                </c:pt>
                <c:pt idx="100">
                  <c:v>-13.36817668091642</c:v>
                </c:pt>
                <c:pt idx="101">
                  <c:v>-13.36817668091642</c:v>
                </c:pt>
                <c:pt idx="102">
                  <c:v>-13.36817668091642</c:v>
                </c:pt>
                <c:pt idx="103">
                  <c:v>-13.36817668091642</c:v>
                </c:pt>
                <c:pt idx="104">
                  <c:v>-13.36817668091642</c:v>
                </c:pt>
                <c:pt idx="105">
                  <c:v>-13.36817668091642</c:v>
                </c:pt>
                <c:pt idx="106">
                  <c:v>-13.36817668091642</c:v>
                </c:pt>
                <c:pt idx="107">
                  <c:v>-13.36817668091642</c:v>
                </c:pt>
                <c:pt idx="108">
                  <c:v>-13.36817668091642</c:v>
                </c:pt>
                <c:pt idx="109">
                  <c:v>-13.36817668091642</c:v>
                </c:pt>
                <c:pt idx="110">
                  <c:v>-13.36817668091642</c:v>
                </c:pt>
                <c:pt idx="111">
                  <c:v>-13.36817668091642</c:v>
                </c:pt>
                <c:pt idx="112">
                  <c:v>-13.36817668091642</c:v>
                </c:pt>
                <c:pt idx="113">
                  <c:v>-13.36817668091642</c:v>
                </c:pt>
                <c:pt idx="114">
                  <c:v>-13.36817668091642</c:v>
                </c:pt>
                <c:pt idx="115">
                  <c:v>-13.36817668091642</c:v>
                </c:pt>
                <c:pt idx="116">
                  <c:v>-13.36817668091642</c:v>
                </c:pt>
                <c:pt idx="117">
                  <c:v>-13.36817668091642</c:v>
                </c:pt>
                <c:pt idx="118">
                  <c:v>-13.36817668091642</c:v>
                </c:pt>
                <c:pt idx="119">
                  <c:v>-13.36817668091642</c:v>
                </c:pt>
                <c:pt idx="120">
                  <c:v>-13.36817668091642</c:v>
                </c:pt>
                <c:pt idx="121">
                  <c:v>-13.36817668091642</c:v>
                </c:pt>
                <c:pt idx="122">
                  <c:v>-13.36817668091642</c:v>
                </c:pt>
                <c:pt idx="123">
                  <c:v>-13.36817668091642</c:v>
                </c:pt>
                <c:pt idx="124">
                  <c:v>-13.36817668091642</c:v>
                </c:pt>
                <c:pt idx="125">
                  <c:v>-13.36817668091642</c:v>
                </c:pt>
                <c:pt idx="126">
                  <c:v>-13.36817668091642</c:v>
                </c:pt>
                <c:pt idx="127">
                  <c:v>-13.36817668091642</c:v>
                </c:pt>
                <c:pt idx="128">
                  <c:v>-13.36817668091642</c:v>
                </c:pt>
                <c:pt idx="129">
                  <c:v>-13.36817668091642</c:v>
                </c:pt>
                <c:pt idx="130">
                  <c:v>-13.36817668091642</c:v>
                </c:pt>
                <c:pt idx="131">
                  <c:v>-13.36817668091642</c:v>
                </c:pt>
                <c:pt idx="132">
                  <c:v>-13.36817668091642</c:v>
                </c:pt>
                <c:pt idx="133">
                  <c:v>-13.36817668091642</c:v>
                </c:pt>
                <c:pt idx="134">
                  <c:v>-13.36817668091642</c:v>
                </c:pt>
                <c:pt idx="135">
                  <c:v>-13.36817668091642</c:v>
                </c:pt>
                <c:pt idx="136">
                  <c:v>-13.36817668091642</c:v>
                </c:pt>
                <c:pt idx="137">
                  <c:v>-13.36817668091642</c:v>
                </c:pt>
                <c:pt idx="138">
                  <c:v>-13.36817668091642</c:v>
                </c:pt>
                <c:pt idx="139">
                  <c:v>-13.36817668091642</c:v>
                </c:pt>
                <c:pt idx="140">
                  <c:v>-13.36817668091642</c:v>
                </c:pt>
                <c:pt idx="141">
                  <c:v>-13.36817668091642</c:v>
                </c:pt>
                <c:pt idx="142">
                  <c:v>-13.36817668091642</c:v>
                </c:pt>
                <c:pt idx="143">
                  <c:v>-13.36817668091642</c:v>
                </c:pt>
                <c:pt idx="144">
                  <c:v>-13.36817668091642</c:v>
                </c:pt>
                <c:pt idx="145">
                  <c:v>-13.36817668091642</c:v>
                </c:pt>
                <c:pt idx="146">
                  <c:v>-13.36817668091642</c:v>
                </c:pt>
                <c:pt idx="147">
                  <c:v>-13.36817668091642</c:v>
                </c:pt>
                <c:pt idx="148">
                  <c:v>-13.36817668091642</c:v>
                </c:pt>
                <c:pt idx="149">
                  <c:v>-13.36817668091642</c:v>
                </c:pt>
                <c:pt idx="150">
                  <c:v>-13.36817668091642</c:v>
                </c:pt>
                <c:pt idx="151">
                  <c:v>-13.36817668091642</c:v>
                </c:pt>
                <c:pt idx="152">
                  <c:v>-13.36817668091642</c:v>
                </c:pt>
                <c:pt idx="153">
                  <c:v>-13.36817668091642</c:v>
                </c:pt>
                <c:pt idx="154">
                  <c:v>-13.36817668091642</c:v>
                </c:pt>
                <c:pt idx="155">
                  <c:v>-13.36817668091642</c:v>
                </c:pt>
                <c:pt idx="156">
                  <c:v>-13.36817668091642</c:v>
                </c:pt>
                <c:pt idx="157">
                  <c:v>-13.36817668091642</c:v>
                </c:pt>
                <c:pt idx="158">
                  <c:v>-13.36817668091642</c:v>
                </c:pt>
                <c:pt idx="159">
                  <c:v>-13.36817668091642</c:v>
                </c:pt>
                <c:pt idx="160">
                  <c:v>-13.36817668091642</c:v>
                </c:pt>
                <c:pt idx="161">
                  <c:v>-13.36817668091642</c:v>
                </c:pt>
                <c:pt idx="162">
                  <c:v>-13.36817668091642</c:v>
                </c:pt>
                <c:pt idx="163">
                  <c:v>-13.36817668091642</c:v>
                </c:pt>
                <c:pt idx="164">
                  <c:v>-13.36817668091642</c:v>
                </c:pt>
                <c:pt idx="165">
                  <c:v>-13.36817668091642</c:v>
                </c:pt>
                <c:pt idx="166">
                  <c:v>-13.36817668091642</c:v>
                </c:pt>
                <c:pt idx="167">
                  <c:v>-13.36817668091642</c:v>
                </c:pt>
                <c:pt idx="168">
                  <c:v>-13.36817668091642</c:v>
                </c:pt>
                <c:pt idx="169">
                  <c:v>-13.36817668091642</c:v>
                </c:pt>
                <c:pt idx="170">
                  <c:v>-13.36817668091642</c:v>
                </c:pt>
                <c:pt idx="171">
                  <c:v>-13.36817668091642</c:v>
                </c:pt>
                <c:pt idx="172">
                  <c:v>-13.36817668091642</c:v>
                </c:pt>
                <c:pt idx="173">
                  <c:v>-13.36817668091642</c:v>
                </c:pt>
                <c:pt idx="174">
                  <c:v>-13.36817668091642</c:v>
                </c:pt>
                <c:pt idx="175">
                  <c:v>-13.36817668091642</c:v>
                </c:pt>
                <c:pt idx="176">
                  <c:v>-13.36817668091642</c:v>
                </c:pt>
                <c:pt idx="177">
                  <c:v>-13.36817668091642</c:v>
                </c:pt>
                <c:pt idx="178">
                  <c:v>-13.36817668091642</c:v>
                </c:pt>
                <c:pt idx="179">
                  <c:v>-13.36817668091642</c:v>
                </c:pt>
                <c:pt idx="180">
                  <c:v>-13.36817668091642</c:v>
                </c:pt>
                <c:pt idx="181">
                  <c:v>-13.36817668091642</c:v>
                </c:pt>
                <c:pt idx="182">
                  <c:v>-13.36817668091642</c:v>
                </c:pt>
                <c:pt idx="183">
                  <c:v>-13.36817668091642</c:v>
                </c:pt>
                <c:pt idx="184">
                  <c:v>-13.36817668091642</c:v>
                </c:pt>
                <c:pt idx="185">
                  <c:v>-13.36817668091642</c:v>
                </c:pt>
                <c:pt idx="186">
                  <c:v>-13.36817668091642</c:v>
                </c:pt>
                <c:pt idx="187">
                  <c:v>-13.36817668091642</c:v>
                </c:pt>
                <c:pt idx="188">
                  <c:v>-13.36817668091642</c:v>
                </c:pt>
                <c:pt idx="189">
                  <c:v>-13.36817668091642</c:v>
                </c:pt>
                <c:pt idx="190">
                  <c:v>-13.36817668091642</c:v>
                </c:pt>
                <c:pt idx="191">
                  <c:v>-13.36817668091642</c:v>
                </c:pt>
                <c:pt idx="192">
                  <c:v>-13.36817668091642</c:v>
                </c:pt>
                <c:pt idx="193">
                  <c:v>-13.36817668091642</c:v>
                </c:pt>
                <c:pt idx="194">
                  <c:v>-13.36817668091642</c:v>
                </c:pt>
                <c:pt idx="195">
                  <c:v>-13.36817668091642</c:v>
                </c:pt>
                <c:pt idx="196">
                  <c:v>-13.36817668091642</c:v>
                </c:pt>
                <c:pt idx="197">
                  <c:v>-13.36817668091642</c:v>
                </c:pt>
                <c:pt idx="198">
                  <c:v>-13.36817668091642</c:v>
                </c:pt>
                <c:pt idx="199">
                  <c:v>-13.36817668091642</c:v>
                </c:pt>
                <c:pt idx="200">
                  <c:v>-13.36817668091642</c:v>
                </c:pt>
                <c:pt idx="201">
                  <c:v>-13.36817668091642</c:v>
                </c:pt>
                <c:pt idx="202">
                  <c:v>-13.36817668091642</c:v>
                </c:pt>
                <c:pt idx="203">
                  <c:v>-13.36817668091642</c:v>
                </c:pt>
                <c:pt idx="204">
                  <c:v>-13.36817668091642</c:v>
                </c:pt>
                <c:pt idx="205">
                  <c:v>-13.36817668091642</c:v>
                </c:pt>
                <c:pt idx="206">
                  <c:v>-13.36817668091642</c:v>
                </c:pt>
                <c:pt idx="207">
                  <c:v>-13.36817668091642</c:v>
                </c:pt>
                <c:pt idx="208">
                  <c:v>-13.36817668091642</c:v>
                </c:pt>
                <c:pt idx="209">
                  <c:v>-13.36817668091642</c:v>
                </c:pt>
                <c:pt idx="210">
                  <c:v>-13.36817668091642</c:v>
                </c:pt>
                <c:pt idx="211">
                  <c:v>-13.36817668091642</c:v>
                </c:pt>
                <c:pt idx="212">
                  <c:v>-13.36817668091642</c:v>
                </c:pt>
                <c:pt idx="213">
                  <c:v>-13.36817668091642</c:v>
                </c:pt>
                <c:pt idx="214">
                  <c:v>-13.36817668091642</c:v>
                </c:pt>
                <c:pt idx="215">
                  <c:v>-13.36817668091642</c:v>
                </c:pt>
                <c:pt idx="216">
                  <c:v>-13.36817668091642</c:v>
                </c:pt>
                <c:pt idx="217">
                  <c:v>-13.36817668091642</c:v>
                </c:pt>
                <c:pt idx="218">
                  <c:v>-13.36817668091642</c:v>
                </c:pt>
                <c:pt idx="219">
                  <c:v>-13.36817668091642</c:v>
                </c:pt>
                <c:pt idx="220">
                  <c:v>-13.36817668091642</c:v>
                </c:pt>
                <c:pt idx="221">
                  <c:v>-13.36817668091642</c:v>
                </c:pt>
                <c:pt idx="222">
                  <c:v>-13.36817668091642</c:v>
                </c:pt>
                <c:pt idx="223">
                  <c:v>-13.36817668091642</c:v>
                </c:pt>
                <c:pt idx="224">
                  <c:v>-13.36817668091642</c:v>
                </c:pt>
                <c:pt idx="225">
                  <c:v>-13.36817668091642</c:v>
                </c:pt>
                <c:pt idx="226">
                  <c:v>-13.36817668091642</c:v>
                </c:pt>
                <c:pt idx="227">
                  <c:v>-13.36817668091642</c:v>
                </c:pt>
                <c:pt idx="228">
                  <c:v>-13.36817668091642</c:v>
                </c:pt>
                <c:pt idx="229">
                  <c:v>-13.36817668091642</c:v>
                </c:pt>
                <c:pt idx="230">
                  <c:v>-13.36817668091642</c:v>
                </c:pt>
                <c:pt idx="231">
                  <c:v>-13.36817668091642</c:v>
                </c:pt>
                <c:pt idx="232">
                  <c:v>-13.36817668091642</c:v>
                </c:pt>
                <c:pt idx="233">
                  <c:v>-13.36817668091642</c:v>
                </c:pt>
                <c:pt idx="234">
                  <c:v>-13.36817668091642</c:v>
                </c:pt>
                <c:pt idx="235">
                  <c:v>-13.36817668091642</c:v>
                </c:pt>
                <c:pt idx="236">
                  <c:v>-13.36817668091642</c:v>
                </c:pt>
                <c:pt idx="237">
                  <c:v>-13.36817668091642</c:v>
                </c:pt>
                <c:pt idx="238">
                  <c:v>-13.36817668091642</c:v>
                </c:pt>
                <c:pt idx="239">
                  <c:v>-13.36817668091642</c:v>
                </c:pt>
                <c:pt idx="240">
                  <c:v>-13.36817668091642</c:v>
                </c:pt>
                <c:pt idx="241">
                  <c:v>-13.36817668091642</c:v>
                </c:pt>
                <c:pt idx="242">
                  <c:v>-13.36817668091642</c:v>
                </c:pt>
                <c:pt idx="243">
                  <c:v>-13.36817668091642</c:v>
                </c:pt>
                <c:pt idx="244">
                  <c:v>-13.36817668091642</c:v>
                </c:pt>
                <c:pt idx="245">
                  <c:v>-13.36817668091642</c:v>
                </c:pt>
                <c:pt idx="246">
                  <c:v>-13.36817668091642</c:v>
                </c:pt>
                <c:pt idx="247">
                  <c:v>-13.36817668091642</c:v>
                </c:pt>
                <c:pt idx="248">
                  <c:v>-13.36817668091642</c:v>
                </c:pt>
                <c:pt idx="249">
                  <c:v>-13.36817668091642</c:v>
                </c:pt>
                <c:pt idx="250">
                  <c:v>-13.36817668091642</c:v>
                </c:pt>
                <c:pt idx="251">
                  <c:v>-13.36817668091642</c:v>
                </c:pt>
                <c:pt idx="252">
                  <c:v>-13.36817668091642</c:v>
                </c:pt>
                <c:pt idx="253">
                  <c:v>-13.36817668091642</c:v>
                </c:pt>
                <c:pt idx="254">
                  <c:v>-13.36817668091642</c:v>
                </c:pt>
                <c:pt idx="255">
                  <c:v>-13.36817668091642</c:v>
                </c:pt>
                <c:pt idx="256">
                  <c:v>-13.36817668091642</c:v>
                </c:pt>
                <c:pt idx="257">
                  <c:v>-13.36817668091642</c:v>
                </c:pt>
                <c:pt idx="258">
                  <c:v>-13.36817668091642</c:v>
                </c:pt>
                <c:pt idx="259">
                  <c:v>-13.36817668091642</c:v>
                </c:pt>
                <c:pt idx="260">
                  <c:v>-13.36817668091642</c:v>
                </c:pt>
                <c:pt idx="261">
                  <c:v>-13.36817668091642</c:v>
                </c:pt>
                <c:pt idx="262">
                  <c:v>-13.36817668091642</c:v>
                </c:pt>
                <c:pt idx="263">
                  <c:v>-13.36817668091642</c:v>
                </c:pt>
                <c:pt idx="264">
                  <c:v>-13.36817668091642</c:v>
                </c:pt>
                <c:pt idx="265">
                  <c:v>-13.36817668091642</c:v>
                </c:pt>
                <c:pt idx="266">
                  <c:v>-13.36817668091642</c:v>
                </c:pt>
                <c:pt idx="267">
                  <c:v>-13.36817668091642</c:v>
                </c:pt>
                <c:pt idx="268">
                  <c:v>-13.36817668091642</c:v>
                </c:pt>
                <c:pt idx="269">
                  <c:v>-13.36817668091642</c:v>
                </c:pt>
                <c:pt idx="270">
                  <c:v>-13.36817668091642</c:v>
                </c:pt>
                <c:pt idx="271">
                  <c:v>-13.36817668091642</c:v>
                </c:pt>
                <c:pt idx="272">
                  <c:v>-13.36817668091642</c:v>
                </c:pt>
                <c:pt idx="273">
                  <c:v>-13.36817668091642</c:v>
                </c:pt>
                <c:pt idx="274">
                  <c:v>-13.36817668091642</c:v>
                </c:pt>
                <c:pt idx="275">
                  <c:v>-13.36817668091642</c:v>
                </c:pt>
                <c:pt idx="276">
                  <c:v>-13.36817668091642</c:v>
                </c:pt>
                <c:pt idx="277">
                  <c:v>-13.36817668091642</c:v>
                </c:pt>
                <c:pt idx="278">
                  <c:v>-13.36817668091642</c:v>
                </c:pt>
                <c:pt idx="279">
                  <c:v>-13.36817668091642</c:v>
                </c:pt>
                <c:pt idx="280">
                  <c:v>-13.36817668091642</c:v>
                </c:pt>
                <c:pt idx="281">
                  <c:v>-13.36817668091642</c:v>
                </c:pt>
                <c:pt idx="282">
                  <c:v>-13.36817668091642</c:v>
                </c:pt>
                <c:pt idx="283">
                  <c:v>-13.36817668091642</c:v>
                </c:pt>
                <c:pt idx="284">
                  <c:v>-13.36817668091642</c:v>
                </c:pt>
                <c:pt idx="285">
                  <c:v>-13.36817668091642</c:v>
                </c:pt>
                <c:pt idx="286">
                  <c:v>-13.36817668091642</c:v>
                </c:pt>
                <c:pt idx="287">
                  <c:v>-13.36817668091642</c:v>
                </c:pt>
                <c:pt idx="288">
                  <c:v>-13.36817668091642</c:v>
                </c:pt>
                <c:pt idx="289">
                  <c:v>-13.36817668091642</c:v>
                </c:pt>
                <c:pt idx="290">
                  <c:v>-13.36817668091642</c:v>
                </c:pt>
                <c:pt idx="291">
                  <c:v>-13.36817668091642</c:v>
                </c:pt>
                <c:pt idx="292">
                  <c:v>-13.36817668091642</c:v>
                </c:pt>
                <c:pt idx="293">
                  <c:v>-13.36817668091642</c:v>
                </c:pt>
                <c:pt idx="294">
                  <c:v>-13.36817668091642</c:v>
                </c:pt>
                <c:pt idx="295">
                  <c:v>-13.36817668091642</c:v>
                </c:pt>
                <c:pt idx="296">
                  <c:v>-13.36817668091642</c:v>
                </c:pt>
                <c:pt idx="297">
                  <c:v>-13.36817668091642</c:v>
                </c:pt>
                <c:pt idx="298">
                  <c:v>-13.36817668091642</c:v>
                </c:pt>
                <c:pt idx="299">
                  <c:v>-13.36817668091642</c:v>
                </c:pt>
                <c:pt idx="300">
                  <c:v>-13.36817668091642</c:v>
                </c:pt>
                <c:pt idx="301">
                  <c:v>-13.36817668091642</c:v>
                </c:pt>
                <c:pt idx="302">
                  <c:v>-13.36817668091642</c:v>
                </c:pt>
                <c:pt idx="303">
                  <c:v>-13.36817668091642</c:v>
                </c:pt>
                <c:pt idx="304">
                  <c:v>-13.36817668091642</c:v>
                </c:pt>
                <c:pt idx="305">
                  <c:v>-13.36817668091642</c:v>
                </c:pt>
                <c:pt idx="306">
                  <c:v>-13.36817668091642</c:v>
                </c:pt>
                <c:pt idx="307">
                  <c:v>-13.36817668091642</c:v>
                </c:pt>
                <c:pt idx="308">
                  <c:v>-13.36817668091642</c:v>
                </c:pt>
                <c:pt idx="309">
                  <c:v>-13.36817668091642</c:v>
                </c:pt>
                <c:pt idx="310">
                  <c:v>-13.36817668091642</c:v>
                </c:pt>
                <c:pt idx="311">
                  <c:v>-13.36817668091642</c:v>
                </c:pt>
                <c:pt idx="312">
                  <c:v>-13.36817668091642</c:v>
                </c:pt>
                <c:pt idx="313">
                  <c:v>-13.36817668091642</c:v>
                </c:pt>
                <c:pt idx="314">
                  <c:v>-13.36817668091642</c:v>
                </c:pt>
                <c:pt idx="315">
                  <c:v>-13.36817668091642</c:v>
                </c:pt>
                <c:pt idx="316">
                  <c:v>-13.36817668091642</c:v>
                </c:pt>
                <c:pt idx="317">
                  <c:v>-13.36817668091642</c:v>
                </c:pt>
                <c:pt idx="318">
                  <c:v>-13.36817668091642</c:v>
                </c:pt>
                <c:pt idx="319">
                  <c:v>-13.36817668091642</c:v>
                </c:pt>
                <c:pt idx="320">
                  <c:v>-13.36817668091642</c:v>
                </c:pt>
                <c:pt idx="321">
                  <c:v>-13.36817668091642</c:v>
                </c:pt>
                <c:pt idx="322">
                  <c:v>-13.36817668091642</c:v>
                </c:pt>
                <c:pt idx="323">
                  <c:v>-13.36817668091642</c:v>
                </c:pt>
                <c:pt idx="324">
                  <c:v>-13.36817668091642</c:v>
                </c:pt>
                <c:pt idx="325">
                  <c:v>-13.36817668091642</c:v>
                </c:pt>
                <c:pt idx="326">
                  <c:v>-13.36817668091642</c:v>
                </c:pt>
                <c:pt idx="327">
                  <c:v>-13.36817668091642</c:v>
                </c:pt>
                <c:pt idx="328">
                  <c:v>-13.36817668091642</c:v>
                </c:pt>
                <c:pt idx="329">
                  <c:v>-13.36817668091642</c:v>
                </c:pt>
                <c:pt idx="330">
                  <c:v>-13.36817668091642</c:v>
                </c:pt>
                <c:pt idx="331">
                  <c:v>-13.36817668091642</c:v>
                </c:pt>
                <c:pt idx="332">
                  <c:v>-13.36817668091642</c:v>
                </c:pt>
                <c:pt idx="333">
                  <c:v>-13.36817668091642</c:v>
                </c:pt>
                <c:pt idx="334">
                  <c:v>-13.36817668091642</c:v>
                </c:pt>
                <c:pt idx="335">
                  <c:v>-13.36817668091642</c:v>
                </c:pt>
                <c:pt idx="336">
                  <c:v>-13.36817668091642</c:v>
                </c:pt>
                <c:pt idx="337">
                  <c:v>-13.36817668091642</c:v>
                </c:pt>
                <c:pt idx="338">
                  <c:v>-13.36817668091642</c:v>
                </c:pt>
                <c:pt idx="339">
                  <c:v>-13.36817668091642</c:v>
                </c:pt>
                <c:pt idx="340">
                  <c:v>-13.36817668091642</c:v>
                </c:pt>
                <c:pt idx="341">
                  <c:v>-13.36817668091642</c:v>
                </c:pt>
                <c:pt idx="342">
                  <c:v>-13.36817668091642</c:v>
                </c:pt>
                <c:pt idx="343">
                  <c:v>-13.36817668091642</c:v>
                </c:pt>
                <c:pt idx="344">
                  <c:v>-13.36817668091642</c:v>
                </c:pt>
              </c:numCache>
            </c:numRef>
          </c:xVal>
          <c:yVal>
            <c:numRef>
              <c:f>'[1]CO2-Fish Meal Vert'!$A$2:$A$346</c:f>
              <c:numCache>
                <c:formatCode>General</c:formatCode>
                <c:ptCount val="3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</c:numCache>
            </c:numRef>
          </c:yVal>
        </c:ser>
        <c:axId val="123740544"/>
        <c:axId val="123742080"/>
      </c:scatterChart>
      <c:valAx>
        <c:axId val="123740544"/>
        <c:scaling>
          <c:orientation val="minMax"/>
        </c:scaling>
        <c:axPos val="t"/>
        <c:numFmt formatCode="0.00" sourceLinked="0"/>
        <c:tickLblPos val="low"/>
        <c:crossAx val="123742080"/>
        <c:crosses val="autoZero"/>
        <c:crossBetween val="midCat"/>
      </c:valAx>
      <c:valAx>
        <c:axId val="123742080"/>
        <c:scaling>
          <c:orientation val="maxMin"/>
          <c:max val="346"/>
          <c:min val="0"/>
        </c:scaling>
        <c:axPos val="l"/>
        <c:majorGridlines/>
        <c:numFmt formatCode="General" sourceLinked="1"/>
        <c:tickLblPos val="nextTo"/>
        <c:crossAx val="12374054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l-GR">
                <a:latin typeface="Times New Roman"/>
                <a:cs typeface="Times New Roman"/>
              </a:rPr>
              <a:t>δ</a:t>
            </a:r>
            <a:r>
              <a:rPr lang="en-US">
                <a:latin typeface="Times New Roman"/>
                <a:cs typeface="Times New Roman"/>
              </a:rPr>
              <a:t>13C</a:t>
            </a:r>
            <a:r>
              <a:rPr lang="en-US" baseline="-25000">
                <a:latin typeface="Times New Roman"/>
                <a:cs typeface="Times New Roman"/>
              </a:rPr>
              <a:t>org</a:t>
            </a:r>
            <a:r>
              <a:rPr lang="en-US">
                <a:latin typeface="Times New Roman"/>
                <a:cs typeface="Times New Roman"/>
              </a:rPr>
              <a:t> - Caffeine</a:t>
            </a:r>
            <a:r>
              <a:rPr lang="en-US"/>
              <a:t>  Control Chart</a:t>
            </a:r>
          </a:p>
          <a:p>
            <a:pPr>
              <a:defRPr/>
            </a:pPr>
            <a:r>
              <a:rPr lang="en-US" sz="1000"/>
              <a:t>(8/2008 - Present)</a:t>
            </a:r>
          </a:p>
        </c:rich>
      </c:tx>
      <c:layout>
        <c:manualLayout>
          <c:xMode val="edge"/>
          <c:yMode val="edge"/>
          <c:x val="0.28391036790643043"/>
          <c:y val="1.0978955944513921E-2"/>
        </c:manualLayout>
      </c:layout>
    </c:title>
    <c:plotArea>
      <c:layout>
        <c:manualLayout>
          <c:layoutTarget val="inner"/>
          <c:xMode val="edge"/>
          <c:yMode val="edge"/>
          <c:x val="6.367095147093739E-2"/>
          <c:y val="9.3267335368011392E-2"/>
          <c:w val="0.88248007183189059"/>
          <c:h val="0.8796690099325456"/>
        </c:manualLayout>
      </c:layout>
      <c:scatterChart>
        <c:scatterStyle val="lineMarker"/>
        <c:ser>
          <c:idx val="0"/>
          <c:order val="0"/>
          <c:tx>
            <c:strRef>
              <c:f>'[1]CO2-Caffeine Vert'!$A$1</c:f>
              <c:strCache>
                <c:ptCount val="1"/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diamond"/>
            <c:size val="3"/>
          </c:marker>
          <c:xVal>
            <c:numRef>
              <c:f>'[1]CO2-Caffeine Vert'!$H$2:$H$431</c:f>
              <c:numCache>
                <c:formatCode>General</c:formatCode>
                <c:ptCount val="430"/>
                <c:pt idx="0">
                  <c:v>-31.056994996</c:v>
                </c:pt>
                <c:pt idx="1">
                  <c:v>-31.365642775999994</c:v>
                </c:pt>
                <c:pt idx="2">
                  <c:v>-31.362893400000004</c:v>
                </c:pt>
                <c:pt idx="3">
                  <c:v>-31.292016103999998</c:v>
                </c:pt>
                <c:pt idx="4">
                  <c:v>-31.422045416000003</c:v>
                </c:pt>
                <c:pt idx="5">
                  <c:v>-31.421085155999997</c:v>
                </c:pt>
                <c:pt idx="6">
                  <c:v>-31.579194491999999</c:v>
                </c:pt>
                <c:pt idx="7">
                  <c:v>-31.367320704000001</c:v>
                </c:pt>
                <c:pt idx="8">
                  <c:v>-31.375735160000001</c:v>
                </c:pt>
                <c:pt idx="9">
                  <c:v>-31.070554699999992</c:v>
                </c:pt>
                <c:pt idx="10">
                  <c:v>-30.960942079999999</c:v>
                </c:pt>
                <c:pt idx="11">
                  <c:v>-31.17311054</c:v>
                </c:pt>
                <c:pt idx="12">
                  <c:v>-31.343646019999998</c:v>
                </c:pt>
                <c:pt idx="13">
                  <c:v>-31.299384439999994</c:v>
                </c:pt>
                <c:pt idx="14">
                  <c:v>-31.256710129999998</c:v>
                </c:pt>
                <c:pt idx="15">
                  <c:v>-31.209925530000003</c:v>
                </c:pt>
                <c:pt idx="16">
                  <c:v>-31.283827402000004</c:v>
                </c:pt>
                <c:pt idx="17">
                  <c:v>-31.207689452000007</c:v>
                </c:pt>
                <c:pt idx="18">
                  <c:v>-31.255679126</c:v>
                </c:pt>
                <c:pt idx="19">
                  <c:v>-31.350849034000003</c:v>
                </c:pt>
                <c:pt idx="20">
                  <c:v>-31.398403634000001</c:v>
                </c:pt>
                <c:pt idx="21">
                  <c:v>-31.302515348000004</c:v>
                </c:pt>
                <c:pt idx="22">
                  <c:v>-30.995387292000004</c:v>
                </c:pt>
                <c:pt idx="23">
                  <c:v>-31.146919978000007</c:v>
                </c:pt>
                <c:pt idx="24">
                  <c:v>-30.869422641999996</c:v>
                </c:pt>
                <c:pt idx="25">
                  <c:v>-30.866563726000003</c:v>
                </c:pt>
                <c:pt idx="26">
                  <c:v>-30.912580108000007</c:v>
                </c:pt>
                <c:pt idx="27">
                  <c:v>-30.662475647999997</c:v>
                </c:pt>
                <c:pt idx="28">
                  <c:v>-31.124788724000005</c:v>
                </c:pt>
                <c:pt idx="29">
                  <c:v>-31.123801745999998</c:v>
                </c:pt>
                <c:pt idx="30">
                  <c:v>-31.094196952000004</c:v>
                </c:pt>
                <c:pt idx="31">
                  <c:v>-31.035170927999999</c:v>
                </c:pt>
                <c:pt idx="32">
                  <c:v>-31.345865248000006</c:v>
                </c:pt>
                <c:pt idx="33">
                  <c:v>-31.048503072000006</c:v>
                </c:pt>
                <c:pt idx="34">
                  <c:v>-31.053856032000002</c:v>
                </c:pt>
                <c:pt idx="35">
                  <c:v>-31.468395552000008</c:v>
                </c:pt>
                <c:pt idx="36">
                  <c:v>-31.257424946</c:v>
                </c:pt>
                <c:pt idx="37">
                  <c:v>-31.658035556000002</c:v>
                </c:pt>
                <c:pt idx="38">
                  <c:v>-31.675345891000006</c:v>
                </c:pt>
                <c:pt idx="39">
                  <c:v>-31.197791105000007</c:v>
                </c:pt>
                <c:pt idx="40">
                  <c:v>-31.271479187999997</c:v>
                </c:pt>
                <c:pt idx="41">
                  <c:v>-31.130005919999999</c:v>
                </c:pt>
                <c:pt idx="42">
                  <c:v>-31.083862963999994</c:v>
                </c:pt>
                <c:pt idx="43">
                  <c:v>-31.171034283999997</c:v>
                </c:pt>
                <c:pt idx="44">
                  <c:v>-31.158560625</c:v>
                </c:pt>
                <c:pt idx="45">
                  <c:v>-31.298476104000002</c:v>
                </c:pt>
                <c:pt idx="46">
                  <c:v>-31.122178290000001</c:v>
                </c:pt>
                <c:pt idx="47">
                  <c:v>-31.191946164000001</c:v>
                </c:pt>
                <c:pt idx="48">
                  <c:v>-31.255016716</c:v>
                </c:pt>
                <c:pt idx="49">
                  <c:v>-31.186848124000001</c:v>
                </c:pt>
                <c:pt idx="50">
                  <c:v>-31.124708884</c:v>
                </c:pt>
                <c:pt idx="51">
                  <c:v>-31.180818772000009</c:v>
                </c:pt>
                <c:pt idx="52">
                  <c:v>-31.175823519999994</c:v>
                </c:pt>
                <c:pt idx="53">
                  <c:v>-31.219230480999997</c:v>
                </c:pt>
                <c:pt idx="54">
                  <c:v>-31.317593043999999</c:v>
                </c:pt>
                <c:pt idx="55">
                  <c:v>-31.295894668999999</c:v>
                </c:pt>
                <c:pt idx="56">
                  <c:v>-31.289978520000005</c:v>
                </c:pt>
                <c:pt idx="57">
                  <c:v>-31.374139559999996</c:v>
                </c:pt>
                <c:pt idx="58">
                  <c:v>-30.865413235000005</c:v>
                </c:pt>
                <c:pt idx="59">
                  <c:v>-31.399497330000003</c:v>
                </c:pt>
                <c:pt idx="60">
                  <c:v>-31.390355560000003</c:v>
                </c:pt>
                <c:pt idx="61">
                  <c:v>-30.533076450000003</c:v>
                </c:pt>
                <c:pt idx="62">
                  <c:v>-31.270934855</c:v>
                </c:pt>
                <c:pt idx="63">
                  <c:v>-31.188664844999998</c:v>
                </c:pt>
                <c:pt idx="64">
                  <c:v>-31.248051929999995</c:v>
                </c:pt>
                <c:pt idx="65">
                  <c:v>-31.090252249999992</c:v>
                </c:pt>
                <c:pt idx="66">
                  <c:v>-31.059765464999998</c:v>
                </c:pt>
                <c:pt idx="67">
                  <c:v>-31.127175919999999</c:v>
                </c:pt>
                <c:pt idx="68">
                  <c:v>-31.165241454999993</c:v>
                </c:pt>
                <c:pt idx="69">
                  <c:v>-31.247829619999997</c:v>
                </c:pt>
                <c:pt idx="70">
                  <c:v>-31.052237239999997</c:v>
                </c:pt>
                <c:pt idx="71">
                  <c:v>-31.385540559999995</c:v>
                </c:pt>
                <c:pt idx="72">
                  <c:v>-31.141048807000004</c:v>
                </c:pt>
                <c:pt idx="73">
                  <c:v>-31.159163548000002</c:v>
                </c:pt>
                <c:pt idx="74">
                  <c:v>-31.004457733999999</c:v>
                </c:pt>
                <c:pt idx="75">
                  <c:v>-31.060518413000004</c:v>
                </c:pt>
                <c:pt idx="76">
                  <c:v>-31.325179581</c:v>
                </c:pt>
                <c:pt idx="77">
                  <c:v>-31.492115143999996</c:v>
                </c:pt>
                <c:pt idx="78">
                  <c:v>-31.379697493000002</c:v>
                </c:pt>
                <c:pt idx="79">
                  <c:v>-31.258023240000007</c:v>
                </c:pt>
                <c:pt idx="80">
                  <c:v>-31.203362290000008</c:v>
                </c:pt>
                <c:pt idx="81">
                  <c:v>-31.162583289999997</c:v>
                </c:pt>
                <c:pt idx="82">
                  <c:v>-31.173064435999994</c:v>
                </c:pt>
                <c:pt idx="83">
                  <c:v>-31.452385451999998</c:v>
                </c:pt>
                <c:pt idx="84">
                  <c:v>-31.135978867999999</c:v>
                </c:pt>
                <c:pt idx="85">
                  <c:v>-31.086602606000003</c:v>
                </c:pt>
                <c:pt idx="86">
                  <c:v>-31.102990197999997</c:v>
                </c:pt>
                <c:pt idx="87">
                  <c:v>-31.145606069999996</c:v>
                </c:pt>
                <c:pt idx="88">
                  <c:v>-31.151126207999997</c:v>
                </c:pt>
                <c:pt idx="89">
                  <c:v>-31.223167363999998</c:v>
                </c:pt>
                <c:pt idx="90">
                  <c:v>-31.280020354000001</c:v>
                </c:pt>
                <c:pt idx="91">
                  <c:v>-31.256809636</c:v>
                </c:pt>
                <c:pt idx="92">
                  <c:v>-31.195026665</c:v>
                </c:pt>
                <c:pt idx="93">
                  <c:v>-31.250716057000005</c:v>
                </c:pt>
                <c:pt idx="94">
                  <c:v>-31.285971035000003</c:v>
                </c:pt>
                <c:pt idx="95">
                  <c:v>-31.100336325999997</c:v>
                </c:pt>
                <c:pt idx="96">
                  <c:v>-31.241090856</c:v>
                </c:pt>
                <c:pt idx="97">
                  <c:v>-31.26581221</c:v>
                </c:pt>
                <c:pt idx="98">
                  <c:v>-31.150137623999999</c:v>
                </c:pt>
                <c:pt idx="99">
                  <c:v>-31.162466556000002</c:v>
                </c:pt>
                <c:pt idx="100">
                  <c:v>-31.196414315999998</c:v>
                </c:pt>
                <c:pt idx="101">
                  <c:v>-31.184746044000004</c:v>
                </c:pt>
                <c:pt idx="102">
                  <c:v>-31.237924092000004</c:v>
                </c:pt>
                <c:pt idx="103">
                  <c:v>-31.185213588</c:v>
                </c:pt>
                <c:pt idx="104">
                  <c:v>-31.063204932000001</c:v>
                </c:pt>
                <c:pt idx="105">
                  <c:v>-31.202848127999996</c:v>
                </c:pt>
                <c:pt idx="106">
                  <c:v>-31.216762644000003</c:v>
                </c:pt>
                <c:pt idx="107">
                  <c:v>-31.249446696000007</c:v>
                </c:pt>
                <c:pt idx="108">
                  <c:v>-31.15096555600001</c:v>
                </c:pt>
                <c:pt idx="109">
                  <c:v>-31.415378316999998</c:v>
                </c:pt>
                <c:pt idx="110">
                  <c:v>-31.110187893000003</c:v>
                </c:pt>
                <c:pt idx="111">
                  <c:v>-31.120147228</c:v>
                </c:pt>
                <c:pt idx="112">
                  <c:v>-31.237586493000009</c:v>
                </c:pt>
                <c:pt idx="113">
                  <c:v>-30.786059566000006</c:v>
                </c:pt>
                <c:pt idx="114">
                  <c:v>-31.258384820000011</c:v>
                </c:pt>
                <c:pt idx="115">
                  <c:v>-31.215665845000004</c:v>
                </c:pt>
                <c:pt idx="116">
                  <c:v>-31.204025093999999</c:v>
                </c:pt>
                <c:pt idx="117">
                  <c:v>-31.112129970000002</c:v>
                </c:pt>
                <c:pt idx="118">
                  <c:v>-31.184563981999997</c:v>
                </c:pt>
                <c:pt idx="119">
                  <c:v>-31.118579292000003</c:v>
                </c:pt>
                <c:pt idx="120">
                  <c:v>-31.168188669999996</c:v>
                </c:pt>
                <c:pt idx="121">
                  <c:v>-31.093666600000002</c:v>
                </c:pt>
                <c:pt idx="122">
                  <c:v>-31.169608137999997</c:v>
                </c:pt>
                <c:pt idx="123">
                  <c:v>-31.171305327999999</c:v>
                </c:pt>
                <c:pt idx="124">
                  <c:v>-31.170811599999997</c:v>
                </c:pt>
                <c:pt idx="125">
                  <c:v>-31.190665368000005</c:v>
                </c:pt>
                <c:pt idx="126">
                  <c:v>-31.113603040000001</c:v>
                </c:pt>
                <c:pt idx="127">
                  <c:v>-31.311875336</c:v>
                </c:pt>
                <c:pt idx="128">
                  <c:v>-31.358069959999995</c:v>
                </c:pt>
                <c:pt idx="129">
                  <c:v>-31.416454831999999</c:v>
                </c:pt>
                <c:pt idx="130">
                  <c:v>-31.138635311999998</c:v>
                </c:pt>
                <c:pt idx="131">
                  <c:v>-30.972025072000001</c:v>
                </c:pt>
                <c:pt idx="132">
                  <c:v>-31.142729279999998</c:v>
                </c:pt>
                <c:pt idx="133">
                  <c:v>-31.069109144000002</c:v>
                </c:pt>
                <c:pt idx="134">
                  <c:v>-31.130233755999996</c:v>
                </c:pt>
                <c:pt idx="135">
                  <c:v>-31.251910290000005</c:v>
                </c:pt>
                <c:pt idx="136">
                  <c:v>-31.128612359999998</c:v>
                </c:pt>
                <c:pt idx="137">
                  <c:v>-31.183185675999994</c:v>
                </c:pt>
                <c:pt idx="138">
                  <c:v>-31.004206134</c:v>
                </c:pt>
                <c:pt idx="139">
                  <c:v>-31.170953372</c:v>
                </c:pt>
                <c:pt idx="140">
                  <c:v>-31.265548488</c:v>
                </c:pt>
                <c:pt idx="141">
                  <c:v>-31.131629388</c:v>
                </c:pt>
                <c:pt idx="142">
                  <c:v>-31.300346929999996</c:v>
                </c:pt>
                <c:pt idx="143">
                  <c:v>-31.218111615999998</c:v>
                </c:pt>
                <c:pt idx="144">
                  <c:v>-31.236859592000005</c:v>
                </c:pt>
                <c:pt idx="145">
                  <c:v>-31.149385964</c:v>
                </c:pt>
                <c:pt idx="146">
                  <c:v>-31.123955340000006</c:v>
                </c:pt>
                <c:pt idx="147">
                  <c:v>-31.208473571999999</c:v>
                </c:pt>
                <c:pt idx="148">
                  <c:v>-31.094279508000003</c:v>
                </c:pt>
                <c:pt idx="149">
                  <c:v>-30.980806519999998</c:v>
                </c:pt>
                <c:pt idx="150">
                  <c:v>-31.181032060000003</c:v>
                </c:pt>
                <c:pt idx="151">
                  <c:v>-31.216943676000003</c:v>
                </c:pt>
                <c:pt idx="152">
                  <c:v>-31.273021199000002</c:v>
                </c:pt>
                <c:pt idx="153">
                  <c:v>-31.241279021999997</c:v>
                </c:pt>
                <c:pt idx="154">
                  <c:v>-31.255571629999995</c:v>
                </c:pt>
                <c:pt idx="155">
                  <c:v>-31.245775914999999</c:v>
                </c:pt>
                <c:pt idx="156">
                  <c:v>-31.215678199999996</c:v>
                </c:pt>
                <c:pt idx="157">
                  <c:v>-31.185326710000002</c:v>
                </c:pt>
                <c:pt idx="158">
                  <c:v>-31.144428331000004</c:v>
                </c:pt>
                <c:pt idx="159">
                  <c:v>-31.004324228999995</c:v>
                </c:pt>
                <c:pt idx="160">
                  <c:v>-31.260068522999997</c:v>
                </c:pt>
                <c:pt idx="161">
                  <c:v>-31.151628978999998</c:v>
                </c:pt>
                <c:pt idx="162">
                  <c:v>-31.243287732999999</c:v>
                </c:pt>
                <c:pt idx="163">
                  <c:v>-31.234083337000005</c:v>
                </c:pt>
                <c:pt idx="164">
                  <c:v>-30.959380774</c:v>
                </c:pt>
                <c:pt idx="165">
                  <c:v>-31.179586824999998</c:v>
                </c:pt>
                <c:pt idx="166">
                  <c:v>-31.106215218999996</c:v>
                </c:pt>
                <c:pt idx="167">
                  <c:v>-31.255178434000005</c:v>
                </c:pt>
                <c:pt idx="168">
                  <c:v>-31.202313979000007</c:v>
                </c:pt>
                <c:pt idx="169">
                  <c:v>-31.170493936000003</c:v>
                </c:pt>
                <c:pt idx="170">
                  <c:v>-31.335764850000004</c:v>
                </c:pt>
                <c:pt idx="171">
                  <c:v>-31.227856799999998</c:v>
                </c:pt>
                <c:pt idx="172">
                  <c:v>-31.246834724999999</c:v>
                </c:pt>
                <c:pt idx="173">
                  <c:v>-31.176399599999996</c:v>
                </c:pt>
                <c:pt idx="174">
                  <c:v>-31.225657949999999</c:v>
                </c:pt>
                <c:pt idx="175">
                  <c:v>-31.104793125</c:v>
                </c:pt>
                <c:pt idx="176">
                  <c:v>-31.057856924999996</c:v>
                </c:pt>
                <c:pt idx="177">
                  <c:v>-31.207512300000005</c:v>
                </c:pt>
                <c:pt idx="178">
                  <c:v>-30.914911125000003</c:v>
                </c:pt>
                <c:pt idx="179">
                  <c:v>-31.021363422</c:v>
                </c:pt>
                <c:pt idx="180">
                  <c:v>-31.273868220000004</c:v>
                </c:pt>
                <c:pt idx="181">
                  <c:v>-31.124656248000001</c:v>
                </c:pt>
                <c:pt idx="182">
                  <c:v>-31.233474321000003</c:v>
                </c:pt>
                <c:pt idx="183">
                  <c:v>-31.191161231999999</c:v>
                </c:pt>
                <c:pt idx="184">
                  <c:v>-31.274494482000001</c:v>
                </c:pt>
                <c:pt idx="185">
                  <c:v>-31.218999588000003</c:v>
                </c:pt>
                <c:pt idx="186">
                  <c:v>-30.921545340000002</c:v>
                </c:pt>
                <c:pt idx="187">
                  <c:v>-31.282989422999997</c:v>
                </c:pt>
                <c:pt idx="188">
                  <c:v>-31.224555211999999</c:v>
                </c:pt>
                <c:pt idx="189">
                  <c:v>-31.185782617999998</c:v>
                </c:pt>
                <c:pt idx="190">
                  <c:v>-30.876061135999997</c:v>
                </c:pt>
                <c:pt idx="191">
                  <c:v>-30.996593995999994</c:v>
                </c:pt>
                <c:pt idx="192">
                  <c:v>-31.183476061999997</c:v>
                </c:pt>
                <c:pt idx="193">
                  <c:v>-31.001043811999999</c:v>
                </c:pt>
                <c:pt idx="194">
                  <c:v>-31.170943094000002</c:v>
                </c:pt>
                <c:pt idx="195">
                  <c:v>-31.097082272000002</c:v>
                </c:pt>
                <c:pt idx="196">
                  <c:v>-31.198366616000001</c:v>
                </c:pt>
                <c:pt idx="197">
                  <c:v>-31.216654128000009</c:v>
                </c:pt>
                <c:pt idx="198">
                  <c:v>-31.226560752000005</c:v>
                </c:pt>
                <c:pt idx="199">
                  <c:v>-31.188085952000002</c:v>
                </c:pt>
                <c:pt idx="200">
                  <c:v>-31.150885152000001</c:v>
                </c:pt>
                <c:pt idx="201">
                  <c:v>-31.348548800000003</c:v>
                </c:pt>
                <c:pt idx="202">
                  <c:v>-31.142874240000005</c:v>
                </c:pt>
                <c:pt idx="203">
                  <c:v>-31.115712560000006</c:v>
                </c:pt>
                <c:pt idx="204">
                  <c:v>-31.174438864000003</c:v>
                </c:pt>
                <c:pt idx="205">
                  <c:v>-31.181848448000004</c:v>
                </c:pt>
                <c:pt idx="206">
                  <c:v>-31.263407287000003</c:v>
                </c:pt>
                <c:pt idx="207">
                  <c:v>-31.217782037999999</c:v>
                </c:pt>
                <c:pt idx="208">
                  <c:v>-31.153990517999997</c:v>
                </c:pt>
                <c:pt idx="209">
                  <c:v>-31.155033264</c:v>
                </c:pt>
                <c:pt idx="210">
                  <c:v>-31.135159752000003</c:v>
                </c:pt>
                <c:pt idx="211">
                  <c:v>-31.186428097</c:v>
                </c:pt>
                <c:pt idx="212">
                  <c:v>-31.192255206999999</c:v>
                </c:pt>
                <c:pt idx="213">
                  <c:v>-31.217802484</c:v>
                </c:pt>
                <c:pt idx="214">
                  <c:v>-31.242480806</c:v>
                </c:pt>
                <c:pt idx="215">
                  <c:v>-31.252539161999998</c:v>
                </c:pt>
                <c:pt idx="216">
                  <c:v>-31.384172916000004</c:v>
                </c:pt>
                <c:pt idx="217">
                  <c:v>-31.156716240000002</c:v>
                </c:pt>
                <c:pt idx="218">
                  <c:v>-31.119478764</c:v>
                </c:pt>
                <c:pt idx="219">
                  <c:v>-31.225867122000004</c:v>
                </c:pt>
                <c:pt idx="220">
                  <c:v>-31.206224921999997</c:v>
                </c:pt>
                <c:pt idx="221">
                  <c:v>-31.21393707</c:v>
                </c:pt>
                <c:pt idx="222">
                  <c:v>-31.230881052000001</c:v>
                </c:pt>
                <c:pt idx="223">
                  <c:v>-31.349397088</c:v>
                </c:pt>
                <c:pt idx="224">
                  <c:v>-31.211744280000001</c:v>
                </c:pt>
                <c:pt idx="225">
                  <c:v>-31.265651279999997</c:v>
                </c:pt>
                <c:pt idx="226">
                  <c:v>-31.292009236000002</c:v>
                </c:pt>
                <c:pt idx="227">
                  <c:v>-31.192758747999999</c:v>
                </c:pt>
                <c:pt idx="228">
                  <c:v>-31.193333755999998</c:v>
                </c:pt>
                <c:pt idx="229">
                  <c:v>-31.230811955999993</c:v>
                </c:pt>
                <c:pt idx="230">
                  <c:v>-31.222648895999992</c:v>
                </c:pt>
                <c:pt idx="231">
                  <c:v>-31.223429263999993</c:v>
                </c:pt>
                <c:pt idx="232">
                  <c:v>-31.213208832000007</c:v>
                </c:pt>
                <c:pt idx="233">
                  <c:v>-31.291839744000008</c:v>
                </c:pt>
                <c:pt idx="234">
                  <c:v>-31.204451840000004</c:v>
                </c:pt>
                <c:pt idx="235">
                  <c:v>-31.165965568000004</c:v>
                </c:pt>
                <c:pt idx="236">
                  <c:v>-31.096121984000007</c:v>
                </c:pt>
                <c:pt idx="237">
                  <c:v>-31.131271296000001</c:v>
                </c:pt>
                <c:pt idx="238">
                  <c:v>-31.196362239999999</c:v>
                </c:pt>
                <c:pt idx="239">
                  <c:v>-31.198172288000009</c:v>
                </c:pt>
                <c:pt idx="240">
                  <c:v>-31.16521728</c:v>
                </c:pt>
                <c:pt idx="241">
                  <c:v>-31.145751680000004</c:v>
                </c:pt>
                <c:pt idx="242">
                  <c:v>-31.181720064000004</c:v>
                </c:pt>
                <c:pt idx="243">
                  <c:v>-31.20559449600001</c:v>
                </c:pt>
                <c:pt idx="244">
                  <c:v>-31.280241280000006</c:v>
                </c:pt>
                <c:pt idx="245">
                  <c:v>-31.189496192000007</c:v>
                </c:pt>
                <c:pt idx="246">
                  <c:v>-31.113797760000004</c:v>
                </c:pt>
                <c:pt idx="247">
                  <c:v>-31.171567616000004</c:v>
                </c:pt>
                <c:pt idx="248">
                  <c:v>-31.127175231999999</c:v>
                </c:pt>
                <c:pt idx="249">
                  <c:v>-31.172193296000003</c:v>
                </c:pt>
                <c:pt idx="250">
                  <c:v>-31.118766832000006</c:v>
                </c:pt>
                <c:pt idx="251">
                  <c:v>-31.117523407999997</c:v>
                </c:pt>
                <c:pt idx="252">
                  <c:v>-31.247440832000002</c:v>
                </c:pt>
                <c:pt idx="253">
                  <c:v>-31.196552175999997</c:v>
                </c:pt>
                <c:pt idx="254">
                  <c:v>-31.218189792000004</c:v>
                </c:pt>
                <c:pt idx="255">
                  <c:v>-31.184771834999999</c:v>
                </c:pt>
                <c:pt idx="256">
                  <c:v>-31.107987854999998</c:v>
                </c:pt>
                <c:pt idx="257">
                  <c:v>-31.112206755000003</c:v>
                </c:pt>
                <c:pt idx="258">
                  <c:v>-31.118263889999994</c:v>
                </c:pt>
                <c:pt idx="259">
                  <c:v>-31.080303834999995</c:v>
                </c:pt>
                <c:pt idx="260">
                  <c:v>-31.154496205000001</c:v>
                </c:pt>
                <c:pt idx="261">
                  <c:v>-31.149312984999995</c:v>
                </c:pt>
                <c:pt idx="262">
                  <c:v>-31.004343544999998</c:v>
                </c:pt>
                <c:pt idx="263">
                  <c:v>-31.134386114999998</c:v>
                </c:pt>
                <c:pt idx="264">
                  <c:v>-31.098933062999997</c:v>
                </c:pt>
                <c:pt idx="265">
                  <c:v>-31.159203894999997</c:v>
                </c:pt>
                <c:pt idx="266">
                  <c:v>-31.135077383999999</c:v>
                </c:pt>
                <c:pt idx="267">
                  <c:v>-31.108688696999998</c:v>
                </c:pt>
                <c:pt idx="268">
                  <c:v>-31.159951221</c:v>
                </c:pt>
                <c:pt idx="269">
                  <c:v>-31.154942116999997</c:v>
                </c:pt>
                <c:pt idx="270">
                  <c:v>-31.003931770000001</c:v>
                </c:pt>
                <c:pt idx="271">
                  <c:v>-31.089496988000008</c:v>
                </c:pt>
                <c:pt idx="272">
                  <c:v>-31.163397596000003</c:v>
                </c:pt>
                <c:pt idx="273">
                  <c:v>-31.116098352000002</c:v>
                </c:pt>
                <c:pt idx="274">
                  <c:v>-31.136388392000001</c:v>
                </c:pt>
                <c:pt idx="275">
                  <c:v>-31.07896452</c:v>
                </c:pt>
                <c:pt idx="276">
                  <c:v>-31.117321872000005</c:v>
                </c:pt>
                <c:pt idx="277">
                  <c:v>-31.150418088000009</c:v>
                </c:pt>
                <c:pt idx="278">
                  <c:v>-31.123194767999998</c:v>
                </c:pt>
                <c:pt idx="279">
                  <c:v>-31.122450460000003</c:v>
                </c:pt>
                <c:pt idx="280">
                  <c:v>-31.083822685000001</c:v>
                </c:pt>
                <c:pt idx="281">
                  <c:v>-31.194169463000001</c:v>
                </c:pt>
                <c:pt idx="282">
                  <c:v>-31.214725239000003</c:v>
                </c:pt>
                <c:pt idx="283">
                  <c:v>-31.173523354000004</c:v>
                </c:pt>
                <c:pt idx="284">
                  <c:v>-31.118390113000004</c:v>
                </c:pt>
                <c:pt idx="285">
                  <c:v>-31.065856455000002</c:v>
                </c:pt>
                <c:pt idx="286">
                  <c:v>-31.087917781000002</c:v>
                </c:pt>
                <c:pt idx="287">
                  <c:v>-31.037893372999996</c:v>
                </c:pt>
                <c:pt idx="288">
                  <c:v>-31.036427971000002</c:v>
                </c:pt>
                <c:pt idx="289">
                  <c:v>-30.982061295999994</c:v>
                </c:pt>
                <c:pt idx="290">
                  <c:v>-31.175771007999995</c:v>
                </c:pt>
                <c:pt idx="291">
                  <c:v>-31.218608711999995</c:v>
                </c:pt>
                <c:pt idx="292">
                  <c:v>-31.222399211999996</c:v>
                </c:pt>
                <c:pt idx="293">
                  <c:v>-31.16218585599999</c:v>
                </c:pt>
                <c:pt idx="294">
                  <c:v>-31.180794683999995</c:v>
                </c:pt>
                <c:pt idx="295">
                  <c:v>-31.338873695999997</c:v>
                </c:pt>
                <c:pt idx="296">
                  <c:v>-31.122137959999993</c:v>
                </c:pt>
                <c:pt idx="297">
                  <c:v>-30.961077087999993</c:v>
                </c:pt>
                <c:pt idx="298">
                  <c:v>-31.057716984000002</c:v>
                </c:pt>
                <c:pt idx="299">
                  <c:v>-30.977941080000001</c:v>
                </c:pt>
                <c:pt idx="300">
                  <c:v>-31.013531544000003</c:v>
                </c:pt>
                <c:pt idx="301">
                  <c:v>-31.151384063999998</c:v>
                </c:pt>
                <c:pt idx="302">
                  <c:v>-31.180588823999997</c:v>
                </c:pt>
                <c:pt idx="303">
                  <c:v>-31.084561151999999</c:v>
                </c:pt>
                <c:pt idx="304">
                  <c:v>-31.057111704</c:v>
                </c:pt>
                <c:pt idx="305">
                  <c:v>-31.004573399999998</c:v>
                </c:pt>
                <c:pt idx="306">
                  <c:v>-30.997764000000004</c:v>
                </c:pt>
                <c:pt idx="307">
                  <c:v>-31.210285782999996</c:v>
                </c:pt>
                <c:pt idx="308">
                  <c:v>-31.322010564999992</c:v>
                </c:pt>
                <c:pt idx="309">
                  <c:v>-31.056264759999998</c:v>
                </c:pt>
                <c:pt idx="310">
                  <c:v>-31.154403293999998</c:v>
                </c:pt>
                <c:pt idx="311">
                  <c:v>-31.134498815000001</c:v>
                </c:pt>
                <c:pt idx="312">
                  <c:v>-30.996675154999998</c:v>
                </c:pt>
                <c:pt idx="313">
                  <c:v>-31.429801783999999</c:v>
                </c:pt>
                <c:pt idx="314">
                  <c:v>-31.288446010999998</c:v>
                </c:pt>
                <c:pt idx="315">
                  <c:v>-31.088222763999994</c:v>
                </c:pt>
                <c:pt idx="316">
                  <c:v>-31.229895307</c:v>
                </c:pt>
                <c:pt idx="317">
                  <c:v>-31.168123296999994</c:v>
                </c:pt>
                <c:pt idx="318">
                  <c:v>-31.076713472999998</c:v>
                </c:pt>
                <c:pt idx="319">
                  <c:v>-31.058483770999999</c:v>
                </c:pt>
                <c:pt idx="320">
                  <c:v>-31.414167099999993</c:v>
                </c:pt>
                <c:pt idx="321">
                  <c:v>-31.060712056</c:v>
                </c:pt>
                <c:pt idx="322">
                  <c:v>-31.044884424000003</c:v>
                </c:pt>
                <c:pt idx="323">
                  <c:v>-31.392390460000001</c:v>
                </c:pt>
                <c:pt idx="324">
                  <c:v>-31.210442234999999</c:v>
                </c:pt>
                <c:pt idx="325">
                  <c:v>-31.257289860999993</c:v>
                </c:pt>
                <c:pt idx="326">
                  <c:v>-31.174762366999996</c:v>
                </c:pt>
                <c:pt idx="327">
                  <c:v>-30.988366313999997</c:v>
                </c:pt>
                <c:pt idx="328">
                  <c:v>-31.144584201000001</c:v>
                </c:pt>
                <c:pt idx="329">
                  <c:v>-31.237922172000005</c:v>
                </c:pt>
                <c:pt idx="330">
                  <c:v>-31.134076874000002</c:v>
                </c:pt>
                <c:pt idx="331">
                  <c:v>-31.215638212000002</c:v>
                </c:pt>
                <c:pt idx="332">
                  <c:v>-31.175367244999993</c:v>
                </c:pt>
                <c:pt idx="333">
                  <c:v>-31.183010494999994</c:v>
                </c:pt>
                <c:pt idx="334">
                  <c:v>-31.314443821999998</c:v>
                </c:pt>
                <c:pt idx="335">
                  <c:v>-31.22655834</c:v>
                </c:pt>
                <c:pt idx="336">
                  <c:v>-31.317076277999998</c:v>
                </c:pt>
                <c:pt idx="337">
                  <c:v>-31.124257122000007</c:v>
                </c:pt>
                <c:pt idx="338">
                  <c:v>-31.106635050000001</c:v>
                </c:pt>
                <c:pt idx="339">
                  <c:v>-31.281747870000004</c:v>
                </c:pt>
                <c:pt idx="340">
                  <c:v>-31.214663940000001</c:v>
                </c:pt>
                <c:pt idx="341">
                  <c:v>-31.040485616000002</c:v>
                </c:pt>
                <c:pt idx="342">
                  <c:v>-31.494320697000003</c:v>
                </c:pt>
                <c:pt idx="343">
                  <c:v>-31.094287700000006</c:v>
                </c:pt>
                <c:pt idx="344">
                  <c:v>-31.141856255</c:v>
                </c:pt>
                <c:pt idx="345">
                  <c:v>-31.184830448999996</c:v>
                </c:pt>
                <c:pt idx="346">
                  <c:v>-31.178891753000002</c:v>
                </c:pt>
                <c:pt idx="347">
                  <c:v>-31.300726542</c:v>
                </c:pt>
                <c:pt idx="348">
                  <c:v>-31.310641316999998</c:v>
                </c:pt>
                <c:pt idx="349">
                  <c:v>-31.468270986</c:v>
                </c:pt>
                <c:pt idx="350">
                  <c:v>-31.069473313000003</c:v>
                </c:pt>
                <c:pt idx="351">
                  <c:v>-31.163231492999998</c:v>
                </c:pt>
                <c:pt idx="352">
                  <c:v>-31.175210575000001</c:v>
                </c:pt>
                <c:pt idx="353">
                  <c:v>-31.203491113999998</c:v>
                </c:pt>
                <c:pt idx="354">
                  <c:v>-31.204875087999998</c:v>
                </c:pt>
                <c:pt idx="355">
                  <c:v>-31.157819971999995</c:v>
                </c:pt>
                <c:pt idx="356">
                  <c:v>-31.187570361999999</c:v>
                </c:pt>
                <c:pt idx="357">
                  <c:v>-31.155446001999994</c:v>
                </c:pt>
                <c:pt idx="358">
                  <c:v>-31.217967279999993</c:v>
                </c:pt>
                <c:pt idx="359">
                  <c:v>-31.180418145999997</c:v>
                </c:pt>
                <c:pt idx="360">
                  <c:v>-31.163780152000005</c:v>
                </c:pt>
                <c:pt idx="361">
                  <c:v>-31.227058672000005</c:v>
                </c:pt>
                <c:pt idx="362">
                  <c:v>-31.300638892000002</c:v>
                </c:pt>
                <c:pt idx="363">
                  <c:v>-31.23165934</c:v>
                </c:pt>
                <c:pt idx="364">
                  <c:v>-31.194132920000001</c:v>
                </c:pt>
                <c:pt idx="365">
                  <c:v>-31.212241068000004</c:v>
                </c:pt>
                <c:pt idx="366">
                  <c:v>-31.125711948000003</c:v>
                </c:pt>
                <c:pt idx="367">
                  <c:v>-31.201567112000006</c:v>
                </c:pt>
                <c:pt idx="368">
                  <c:v>-31.245430876000007</c:v>
                </c:pt>
                <c:pt idx="369">
                  <c:v>-31.176653649999999</c:v>
                </c:pt>
                <c:pt idx="370">
                  <c:v>-31.256231615999994</c:v>
                </c:pt>
                <c:pt idx="371">
                  <c:v>-31.231359703999999</c:v>
                </c:pt>
                <c:pt idx="372">
                  <c:v>-31.281217056000003</c:v>
                </c:pt>
                <c:pt idx="373">
                  <c:v>-31.271203872000008</c:v>
                </c:pt>
                <c:pt idx="374">
                  <c:v>-31.196400095999998</c:v>
                </c:pt>
                <c:pt idx="375">
                  <c:v>-31.196225295000001</c:v>
                </c:pt>
                <c:pt idx="376">
                  <c:v>-31.270821715</c:v>
                </c:pt>
                <c:pt idx="377">
                  <c:v>-31.277347880000008</c:v>
                </c:pt>
                <c:pt idx="378">
                  <c:v>-31.185007400000003</c:v>
                </c:pt>
                <c:pt idx="379">
                  <c:v>-31.322646200000001</c:v>
                </c:pt>
                <c:pt idx="380">
                  <c:v>-31.011839949999999</c:v>
                </c:pt>
                <c:pt idx="381">
                  <c:v>-31.482931317999995</c:v>
                </c:pt>
                <c:pt idx="382">
                  <c:v>-31.230860417999995</c:v>
                </c:pt>
                <c:pt idx="383">
                  <c:v>-31.015660760000006</c:v>
                </c:pt>
                <c:pt idx="384">
                  <c:v>-31.147396079999996</c:v>
                </c:pt>
                <c:pt idx="385">
                  <c:v>-31.388309792000005</c:v>
                </c:pt>
                <c:pt idx="386">
                  <c:v>-31.139890127999998</c:v>
                </c:pt>
                <c:pt idx="387">
                  <c:v>-31.111670347999997</c:v>
                </c:pt>
                <c:pt idx="388">
                  <c:v>-31.265062108999999</c:v>
                </c:pt>
                <c:pt idx="389">
                  <c:v>-31.139890127999998</c:v>
                </c:pt>
                <c:pt idx="390">
                  <c:v>-31.111670347999997</c:v>
                </c:pt>
                <c:pt idx="391">
                  <c:v>-31.265062108999999</c:v>
                </c:pt>
                <c:pt idx="392">
                  <c:v>-31.092628512000008</c:v>
                </c:pt>
                <c:pt idx="393">
                  <c:v>-31.168319952000001</c:v>
                </c:pt>
                <c:pt idx="394">
                  <c:v>-31.309811280000009</c:v>
                </c:pt>
                <c:pt idx="395">
                  <c:v>-31.184664320000003</c:v>
                </c:pt>
                <c:pt idx="396">
                  <c:v>-31.217148311999999</c:v>
                </c:pt>
                <c:pt idx="397">
                  <c:v>-31.200171903999994</c:v>
                </c:pt>
                <c:pt idx="398">
                  <c:v>-31.207089245999995</c:v>
                </c:pt>
                <c:pt idx="399">
                  <c:v>-31.364040109999998</c:v>
                </c:pt>
                <c:pt idx="400">
                  <c:v>-31.111727832</c:v>
                </c:pt>
                <c:pt idx="401">
                  <c:v>-31.188932559999998</c:v>
                </c:pt>
                <c:pt idx="402">
                  <c:v>-31.284616167999999</c:v>
                </c:pt>
                <c:pt idx="403">
                  <c:v>-31.244394288000002</c:v>
                </c:pt>
                <c:pt idx="404">
                  <c:v>-31.131861300000004</c:v>
                </c:pt>
                <c:pt idx="405">
                  <c:v>-31.258343599999996</c:v>
                </c:pt>
                <c:pt idx="406">
                  <c:v>-31.127463487999997</c:v>
                </c:pt>
                <c:pt idx="407">
                  <c:v>-31.117043711999997</c:v>
                </c:pt>
                <c:pt idx="408">
                  <c:v>-31.131861300000004</c:v>
                </c:pt>
                <c:pt idx="409">
                  <c:v>-31.258343599999996</c:v>
                </c:pt>
                <c:pt idx="410">
                  <c:v>-31.191694339999998</c:v>
                </c:pt>
                <c:pt idx="411">
                  <c:v>-31.175080579999999</c:v>
                </c:pt>
                <c:pt idx="412">
                  <c:v>-31.210353979000004</c:v>
                </c:pt>
                <c:pt idx="413">
                  <c:v>-31.184453515000001</c:v>
                </c:pt>
                <c:pt idx="414">
                  <c:v>-31.176879933999999</c:v>
                </c:pt>
                <c:pt idx="415">
                  <c:v>-31.181423549999998</c:v>
                </c:pt>
                <c:pt idx="416">
                  <c:v>-31.194685504999999</c:v>
                </c:pt>
                <c:pt idx="417">
                  <c:v>-31.146669524999997</c:v>
                </c:pt>
                <c:pt idx="418">
                  <c:v>-31.192459463999995</c:v>
                </c:pt>
                <c:pt idx="419">
                  <c:v>-31.168151548000004</c:v>
                </c:pt>
                <c:pt idx="420">
                  <c:v>-31.183875666999995</c:v>
                </c:pt>
                <c:pt idx="421">
                  <c:v>-31.139325249999999</c:v>
                </c:pt>
                <c:pt idx="422">
                  <c:v>-31.084983442000002</c:v>
                </c:pt>
                <c:pt idx="423">
                  <c:v>-31.202262685999997</c:v>
                </c:pt>
                <c:pt idx="424">
                  <c:v>-31.316336808000003</c:v>
                </c:pt>
                <c:pt idx="425">
                  <c:v>-31.229638258000001</c:v>
                </c:pt>
                <c:pt idx="426">
                  <c:v>-31.176049287999994</c:v>
                </c:pt>
                <c:pt idx="427">
                  <c:v>-31.186105365999993</c:v>
                </c:pt>
                <c:pt idx="428">
                  <c:v>-31.184757061999996</c:v>
                </c:pt>
                <c:pt idx="429">
                  <c:v>-31.213772245999991</c:v>
                </c:pt>
              </c:numCache>
            </c:numRef>
          </c:xVal>
          <c:yVal>
            <c:numRef>
              <c:f>'[1]CO2-JGC Vert'!$A$2:$A$431</c:f>
              <c:numCache>
                <c:formatCode>General</c:formatCode>
                <c:ptCount val="4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</c:numCache>
            </c:numRef>
          </c:yVal>
        </c:ser>
        <c:ser>
          <c:idx val="1"/>
          <c:order val="1"/>
          <c:tx>
            <c:strRef>
              <c:f>'[1]CO2-Caffeine Vert'!$AK$1</c:f>
              <c:strCache>
                <c:ptCount val="1"/>
                <c:pt idx="0">
                  <c:v>Ave (Reg)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'[1]CO2-Caffeine Vert'!$AK$2:$AK$431</c:f>
              <c:numCache>
                <c:formatCode>General</c:formatCode>
                <c:ptCount val="430"/>
                <c:pt idx="0">
                  <c:v>-31.18348621473023</c:v>
                </c:pt>
                <c:pt idx="1">
                  <c:v>-31.18348621473023</c:v>
                </c:pt>
                <c:pt idx="2">
                  <c:v>-31.18348621473023</c:v>
                </c:pt>
                <c:pt idx="3">
                  <c:v>-31.18348621473023</c:v>
                </c:pt>
                <c:pt idx="4">
                  <c:v>-31.18348621473023</c:v>
                </c:pt>
                <c:pt idx="5">
                  <c:v>-31.18348621473023</c:v>
                </c:pt>
                <c:pt idx="6">
                  <c:v>-31.18348621473023</c:v>
                </c:pt>
                <c:pt idx="7">
                  <c:v>-31.18348621473023</c:v>
                </c:pt>
                <c:pt idx="8">
                  <c:v>-31.18348621473023</c:v>
                </c:pt>
                <c:pt idx="9">
                  <c:v>-31.18348621473023</c:v>
                </c:pt>
                <c:pt idx="10">
                  <c:v>-31.18348621473023</c:v>
                </c:pt>
                <c:pt idx="11">
                  <c:v>-31.18348621473023</c:v>
                </c:pt>
                <c:pt idx="12">
                  <c:v>-31.18348621473023</c:v>
                </c:pt>
                <c:pt idx="13">
                  <c:v>-31.18348621473023</c:v>
                </c:pt>
                <c:pt idx="14">
                  <c:v>-31.18348621473023</c:v>
                </c:pt>
                <c:pt idx="15">
                  <c:v>-31.18348621473023</c:v>
                </c:pt>
                <c:pt idx="16">
                  <c:v>-31.18348621473023</c:v>
                </c:pt>
                <c:pt idx="17">
                  <c:v>-31.18348621473023</c:v>
                </c:pt>
                <c:pt idx="18">
                  <c:v>-31.18348621473023</c:v>
                </c:pt>
                <c:pt idx="19">
                  <c:v>-31.18348621473023</c:v>
                </c:pt>
                <c:pt idx="20">
                  <c:v>-31.18348621473023</c:v>
                </c:pt>
                <c:pt idx="21">
                  <c:v>-31.18348621473023</c:v>
                </c:pt>
                <c:pt idx="22">
                  <c:v>-31.18348621473023</c:v>
                </c:pt>
                <c:pt idx="23">
                  <c:v>-31.18348621473023</c:v>
                </c:pt>
                <c:pt idx="24">
                  <c:v>-31.18348621473023</c:v>
                </c:pt>
                <c:pt idx="25">
                  <c:v>-31.18348621473023</c:v>
                </c:pt>
                <c:pt idx="26">
                  <c:v>-31.18348621473023</c:v>
                </c:pt>
                <c:pt idx="27">
                  <c:v>-31.18348621473023</c:v>
                </c:pt>
                <c:pt idx="28">
                  <c:v>-31.18348621473023</c:v>
                </c:pt>
                <c:pt idx="29">
                  <c:v>-31.18348621473023</c:v>
                </c:pt>
                <c:pt idx="30">
                  <c:v>-31.18348621473023</c:v>
                </c:pt>
                <c:pt idx="31">
                  <c:v>-31.18348621473023</c:v>
                </c:pt>
                <c:pt idx="32">
                  <c:v>-31.18348621473023</c:v>
                </c:pt>
                <c:pt idx="33">
                  <c:v>-31.18348621473023</c:v>
                </c:pt>
                <c:pt idx="34">
                  <c:v>-31.18348621473023</c:v>
                </c:pt>
                <c:pt idx="35">
                  <c:v>-31.18348621473023</c:v>
                </c:pt>
                <c:pt idx="36">
                  <c:v>-31.18348621473023</c:v>
                </c:pt>
                <c:pt idx="37">
                  <c:v>-31.18348621473023</c:v>
                </c:pt>
                <c:pt idx="38">
                  <c:v>-31.18348621473023</c:v>
                </c:pt>
                <c:pt idx="39">
                  <c:v>-31.18348621473023</c:v>
                </c:pt>
                <c:pt idx="40">
                  <c:v>-31.18348621473023</c:v>
                </c:pt>
                <c:pt idx="41">
                  <c:v>-31.18348621473023</c:v>
                </c:pt>
                <c:pt idx="42">
                  <c:v>-31.18348621473023</c:v>
                </c:pt>
                <c:pt idx="43">
                  <c:v>-31.18348621473023</c:v>
                </c:pt>
                <c:pt idx="44">
                  <c:v>-31.18348621473023</c:v>
                </c:pt>
                <c:pt idx="45">
                  <c:v>-31.18348621473023</c:v>
                </c:pt>
                <c:pt idx="46">
                  <c:v>-31.18348621473023</c:v>
                </c:pt>
                <c:pt idx="47">
                  <c:v>-31.18348621473023</c:v>
                </c:pt>
                <c:pt idx="48">
                  <c:v>-31.18348621473023</c:v>
                </c:pt>
                <c:pt idx="49">
                  <c:v>-31.18348621473023</c:v>
                </c:pt>
                <c:pt idx="50">
                  <c:v>-31.18348621473023</c:v>
                </c:pt>
                <c:pt idx="51">
                  <c:v>-31.18348621473023</c:v>
                </c:pt>
                <c:pt idx="52">
                  <c:v>-31.18348621473023</c:v>
                </c:pt>
                <c:pt idx="53">
                  <c:v>-31.18348621473023</c:v>
                </c:pt>
                <c:pt idx="54">
                  <c:v>-31.18348621473023</c:v>
                </c:pt>
                <c:pt idx="55">
                  <c:v>-31.18348621473023</c:v>
                </c:pt>
                <c:pt idx="56">
                  <c:v>-31.18348621473023</c:v>
                </c:pt>
                <c:pt idx="57">
                  <c:v>-31.18348621473023</c:v>
                </c:pt>
                <c:pt idx="58">
                  <c:v>-31.18348621473023</c:v>
                </c:pt>
                <c:pt idx="59">
                  <c:v>-31.18348621473023</c:v>
                </c:pt>
                <c:pt idx="60">
                  <c:v>-31.18348621473023</c:v>
                </c:pt>
                <c:pt idx="61">
                  <c:v>-31.18348621473023</c:v>
                </c:pt>
                <c:pt idx="62">
                  <c:v>-31.18348621473023</c:v>
                </c:pt>
                <c:pt idx="63">
                  <c:v>-31.18348621473023</c:v>
                </c:pt>
                <c:pt idx="64">
                  <c:v>-31.18348621473023</c:v>
                </c:pt>
                <c:pt idx="65">
                  <c:v>-31.18348621473023</c:v>
                </c:pt>
                <c:pt idx="66">
                  <c:v>-31.18348621473023</c:v>
                </c:pt>
                <c:pt idx="67">
                  <c:v>-31.18348621473023</c:v>
                </c:pt>
                <c:pt idx="68">
                  <c:v>-31.18348621473023</c:v>
                </c:pt>
                <c:pt idx="69">
                  <c:v>-31.18348621473023</c:v>
                </c:pt>
                <c:pt idx="70">
                  <c:v>-31.18348621473023</c:v>
                </c:pt>
                <c:pt idx="71">
                  <c:v>-31.18348621473023</c:v>
                </c:pt>
                <c:pt idx="72">
                  <c:v>-31.18348621473023</c:v>
                </c:pt>
                <c:pt idx="73">
                  <c:v>-31.18348621473023</c:v>
                </c:pt>
                <c:pt idx="74">
                  <c:v>-31.18348621473023</c:v>
                </c:pt>
                <c:pt idx="75">
                  <c:v>-31.18348621473023</c:v>
                </c:pt>
                <c:pt idx="76">
                  <c:v>-31.18348621473023</c:v>
                </c:pt>
                <c:pt idx="77">
                  <c:v>-31.18348621473023</c:v>
                </c:pt>
                <c:pt idx="78">
                  <c:v>-31.18348621473023</c:v>
                </c:pt>
                <c:pt idx="79">
                  <c:v>-31.18348621473023</c:v>
                </c:pt>
                <c:pt idx="80">
                  <c:v>-31.18348621473023</c:v>
                </c:pt>
                <c:pt idx="81">
                  <c:v>-31.18348621473023</c:v>
                </c:pt>
                <c:pt idx="82">
                  <c:v>-31.18348621473023</c:v>
                </c:pt>
                <c:pt idx="83">
                  <c:v>-31.18348621473023</c:v>
                </c:pt>
                <c:pt idx="84">
                  <c:v>-31.18348621473023</c:v>
                </c:pt>
                <c:pt idx="85">
                  <c:v>-31.18348621473023</c:v>
                </c:pt>
                <c:pt idx="86">
                  <c:v>-31.18348621473023</c:v>
                </c:pt>
                <c:pt idx="87">
                  <c:v>-31.18348621473023</c:v>
                </c:pt>
                <c:pt idx="88">
                  <c:v>-31.18348621473023</c:v>
                </c:pt>
                <c:pt idx="89">
                  <c:v>-31.18348621473023</c:v>
                </c:pt>
                <c:pt idx="90">
                  <c:v>-31.18348621473023</c:v>
                </c:pt>
                <c:pt idx="91">
                  <c:v>-31.18348621473023</c:v>
                </c:pt>
                <c:pt idx="92">
                  <c:v>-31.18348621473023</c:v>
                </c:pt>
                <c:pt idx="93">
                  <c:v>-31.18348621473023</c:v>
                </c:pt>
                <c:pt idx="94">
                  <c:v>-31.18348621473023</c:v>
                </c:pt>
                <c:pt idx="95">
                  <c:v>-31.18348621473023</c:v>
                </c:pt>
                <c:pt idx="96">
                  <c:v>-31.18348621473023</c:v>
                </c:pt>
                <c:pt idx="97">
                  <c:v>-31.18348621473023</c:v>
                </c:pt>
                <c:pt idx="98">
                  <c:v>-31.18348621473023</c:v>
                </c:pt>
                <c:pt idx="99">
                  <c:v>-31.18348621473023</c:v>
                </c:pt>
                <c:pt idx="100">
                  <c:v>-31.18348621473023</c:v>
                </c:pt>
                <c:pt idx="101">
                  <c:v>-31.18348621473023</c:v>
                </c:pt>
                <c:pt idx="102">
                  <c:v>-31.18348621473023</c:v>
                </c:pt>
                <c:pt idx="103">
                  <c:v>-31.18348621473023</c:v>
                </c:pt>
                <c:pt idx="104">
                  <c:v>-31.18348621473023</c:v>
                </c:pt>
                <c:pt idx="105">
                  <c:v>-31.18348621473023</c:v>
                </c:pt>
                <c:pt idx="106">
                  <c:v>-31.18348621473023</c:v>
                </c:pt>
                <c:pt idx="107">
                  <c:v>-31.18348621473023</c:v>
                </c:pt>
                <c:pt idx="108">
                  <c:v>-31.18348621473023</c:v>
                </c:pt>
                <c:pt idx="109">
                  <c:v>-31.18348621473023</c:v>
                </c:pt>
                <c:pt idx="110">
                  <c:v>-31.18348621473023</c:v>
                </c:pt>
                <c:pt idx="111">
                  <c:v>-31.18348621473023</c:v>
                </c:pt>
                <c:pt idx="112">
                  <c:v>-31.18348621473023</c:v>
                </c:pt>
                <c:pt idx="113">
                  <c:v>-31.18348621473023</c:v>
                </c:pt>
                <c:pt idx="114">
                  <c:v>-31.18348621473023</c:v>
                </c:pt>
                <c:pt idx="115">
                  <c:v>-31.18348621473023</c:v>
                </c:pt>
                <c:pt idx="116">
                  <c:v>-31.18348621473023</c:v>
                </c:pt>
                <c:pt idx="117">
                  <c:v>-31.18348621473023</c:v>
                </c:pt>
                <c:pt idx="118">
                  <c:v>-31.18348621473023</c:v>
                </c:pt>
                <c:pt idx="119">
                  <c:v>-31.18348621473023</c:v>
                </c:pt>
                <c:pt idx="120">
                  <c:v>-31.18348621473023</c:v>
                </c:pt>
                <c:pt idx="121">
                  <c:v>-31.18348621473023</c:v>
                </c:pt>
                <c:pt idx="122">
                  <c:v>-31.18348621473023</c:v>
                </c:pt>
                <c:pt idx="123">
                  <c:v>-31.18348621473023</c:v>
                </c:pt>
                <c:pt idx="124">
                  <c:v>-31.18348621473023</c:v>
                </c:pt>
                <c:pt idx="125">
                  <c:v>-31.18348621473023</c:v>
                </c:pt>
                <c:pt idx="126">
                  <c:v>-31.18348621473023</c:v>
                </c:pt>
                <c:pt idx="127">
                  <c:v>-31.18348621473023</c:v>
                </c:pt>
                <c:pt idx="128">
                  <c:v>-31.18348621473023</c:v>
                </c:pt>
                <c:pt idx="129">
                  <c:v>-31.18348621473023</c:v>
                </c:pt>
                <c:pt idx="130">
                  <c:v>-31.18348621473023</c:v>
                </c:pt>
                <c:pt idx="131">
                  <c:v>-31.18348621473023</c:v>
                </c:pt>
                <c:pt idx="132">
                  <c:v>-31.18348621473023</c:v>
                </c:pt>
                <c:pt idx="133">
                  <c:v>-31.18348621473023</c:v>
                </c:pt>
                <c:pt idx="134">
                  <c:v>-31.18348621473023</c:v>
                </c:pt>
                <c:pt idx="135">
                  <c:v>-31.18348621473023</c:v>
                </c:pt>
                <c:pt idx="136">
                  <c:v>-31.18348621473023</c:v>
                </c:pt>
                <c:pt idx="137">
                  <c:v>-31.18348621473023</c:v>
                </c:pt>
                <c:pt idx="138">
                  <c:v>-31.18348621473023</c:v>
                </c:pt>
                <c:pt idx="139">
                  <c:v>-31.18348621473023</c:v>
                </c:pt>
                <c:pt idx="140">
                  <c:v>-31.18348621473023</c:v>
                </c:pt>
                <c:pt idx="141">
                  <c:v>-31.18348621473023</c:v>
                </c:pt>
                <c:pt idx="142">
                  <c:v>-31.18348621473023</c:v>
                </c:pt>
                <c:pt idx="143">
                  <c:v>-31.18348621473023</c:v>
                </c:pt>
                <c:pt idx="144">
                  <c:v>-31.18348621473023</c:v>
                </c:pt>
                <c:pt idx="145">
                  <c:v>-31.18348621473023</c:v>
                </c:pt>
                <c:pt idx="146">
                  <c:v>-31.18348621473023</c:v>
                </c:pt>
                <c:pt idx="147">
                  <c:v>-31.18348621473023</c:v>
                </c:pt>
                <c:pt idx="148">
                  <c:v>-31.18348621473023</c:v>
                </c:pt>
                <c:pt idx="149">
                  <c:v>-31.18348621473023</c:v>
                </c:pt>
                <c:pt idx="150">
                  <c:v>-31.18348621473023</c:v>
                </c:pt>
                <c:pt idx="151">
                  <c:v>-31.18348621473023</c:v>
                </c:pt>
                <c:pt idx="152">
                  <c:v>-31.18348621473023</c:v>
                </c:pt>
                <c:pt idx="153">
                  <c:v>-31.18348621473023</c:v>
                </c:pt>
                <c:pt idx="154">
                  <c:v>-31.18348621473023</c:v>
                </c:pt>
                <c:pt idx="155">
                  <c:v>-31.18348621473023</c:v>
                </c:pt>
                <c:pt idx="156">
                  <c:v>-31.18348621473023</c:v>
                </c:pt>
                <c:pt idx="157">
                  <c:v>-31.18348621473023</c:v>
                </c:pt>
                <c:pt idx="158">
                  <c:v>-31.18348621473023</c:v>
                </c:pt>
                <c:pt idx="159">
                  <c:v>-31.18348621473023</c:v>
                </c:pt>
                <c:pt idx="160">
                  <c:v>-31.18348621473023</c:v>
                </c:pt>
                <c:pt idx="161">
                  <c:v>-31.18348621473023</c:v>
                </c:pt>
                <c:pt idx="162">
                  <c:v>-31.18348621473023</c:v>
                </c:pt>
                <c:pt idx="163">
                  <c:v>-31.18348621473023</c:v>
                </c:pt>
                <c:pt idx="164">
                  <c:v>-31.18348621473023</c:v>
                </c:pt>
                <c:pt idx="165">
                  <c:v>-31.18348621473023</c:v>
                </c:pt>
                <c:pt idx="166">
                  <c:v>-31.18348621473023</c:v>
                </c:pt>
                <c:pt idx="167">
                  <c:v>-31.18348621473023</c:v>
                </c:pt>
                <c:pt idx="168">
                  <c:v>-31.18348621473023</c:v>
                </c:pt>
                <c:pt idx="169">
                  <c:v>-31.18348621473023</c:v>
                </c:pt>
                <c:pt idx="170">
                  <c:v>-31.18348621473023</c:v>
                </c:pt>
                <c:pt idx="171">
                  <c:v>-31.18348621473023</c:v>
                </c:pt>
                <c:pt idx="172">
                  <c:v>-31.18348621473023</c:v>
                </c:pt>
                <c:pt idx="173">
                  <c:v>-31.18348621473023</c:v>
                </c:pt>
                <c:pt idx="174">
                  <c:v>-31.18348621473023</c:v>
                </c:pt>
                <c:pt idx="175">
                  <c:v>-31.18348621473023</c:v>
                </c:pt>
                <c:pt idx="176">
                  <c:v>-31.18348621473023</c:v>
                </c:pt>
                <c:pt idx="177">
                  <c:v>-31.18348621473023</c:v>
                </c:pt>
                <c:pt idx="178">
                  <c:v>-31.18348621473023</c:v>
                </c:pt>
                <c:pt idx="179">
                  <c:v>-31.18348621473023</c:v>
                </c:pt>
                <c:pt idx="180">
                  <c:v>-31.18348621473023</c:v>
                </c:pt>
                <c:pt idx="181">
                  <c:v>-31.18348621473023</c:v>
                </c:pt>
                <c:pt idx="182">
                  <c:v>-31.18348621473023</c:v>
                </c:pt>
                <c:pt idx="183">
                  <c:v>-31.18348621473023</c:v>
                </c:pt>
                <c:pt idx="184">
                  <c:v>-31.18348621473023</c:v>
                </c:pt>
                <c:pt idx="185">
                  <c:v>-31.18348621473023</c:v>
                </c:pt>
                <c:pt idx="186">
                  <c:v>-31.18348621473023</c:v>
                </c:pt>
                <c:pt idx="187">
                  <c:v>-31.18348621473023</c:v>
                </c:pt>
                <c:pt idx="188">
                  <c:v>-31.18348621473023</c:v>
                </c:pt>
                <c:pt idx="189">
                  <c:v>-31.18348621473023</c:v>
                </c:pt>
                <c:pt idx="190">
                  <c:v>-31.18348621473023</c:v>
                </c:pt>
                <c:pt idx="191">
                  <c:v>-31.18348621473023</c:v>
                </c:pt>
                <c:pt idx="192">
                  <c:v>-31.18348621473023</c:v>
                </c:pt>
                <c:pt idx="193">
                  <c:v>-31.18348621473023</c:v>
                </c:pt>
                <c:pt idx="194">
                  <c:v>-31.18348621473023</c:v>
                </c:pt>
                <c:pt idx="195">
                  <c:v>-31.18348621473023</c:v>
                </c:pt>
                <c:pt idx="196">
                  <c:v>-31.18348621473023</c:v>
                </c:pt>
                <c:pt idx="197">
                  <c:v>-31.18348621473023</c:v>
                </c:pt>
                <c:pt idx="198">
                  <c:v>-31.18348621473023</c:v>
                </c:pt>
                <c:pt idx="199">
                  <c:v>-31.18348621473023</c:v>
                </c:pt>
                <c:pt idx="200">
                  <c:v>-31.18348621473023</c:v>
                </c:pt>
                <c:pt idx="201">
                  <c:v>-31.18348621473023</c:v>
                </c:pt>
                <c:pt idx="202">
                  <c:v>-31.18348621473023</c:v>
                </c:pt>
                <c:pt idx="203">
                  <c:v>-31.18348621473023</c:v>
                </c:pt>
                <c:pt idx="204">
                  <c:v>-31.18348621473023</c:v>
                </c:pt>
                <c:pt idx="205">
                  <c:v>-31.18348621473023</c:v>
                </c:pt>
                <c:pt idx="206">
                  <c:v>-31.18348621473023</c:v>
                </c:pt>
                <c:pt idx="207">
                  <c:v>-31.18348621473023</c:v>
                </c:pt>
                <c:pt idx="208">
                  <c:v>-31.18348621473023</c:v>
                </c:pt>
                <c:pt idx="209">
                  <c:v>-31.18348621473023</c:v>
                </c:pt>
                <c:pt idx="210">
                  <c:v>-31.18348621473023</c:v>
                </c:pt>
                <c:pt idx="211">
                  <c:v>-31.18348621473023</c:v>
                </c:pt>
                <c:pt idx="212">
                  <c:v>-31.18348621473023</c:v>
                </c:pt>
                <c:pt idx="213">
                  <c:v>-31.18348621473023</c:v>
                </c:pt>
                <c:pt idx="214">
                  <c:v>-31.18348621473023</c:v>
                </c:pt>
                <c:pt idx="215">
                  <c:v>-31.18348621473023</c:v>
                </c:pt>
                <c:pt idx="216">
                  <c:v>-31.18348621473023</c:v>
                </c:pt>
                <c:pt idx="217">
                  <c:v>-31.18348621473023</c:v>
                </c:pt>
                <c:pt idx="218">
                  <c:v>-31.18348621473023</c:v>
                </c:pt>
                <c:pt idx="219">
                  <c:v>-31.18348621473023</c:v>
                </c:pt>
                <c:pt idx="220">
                  <c:v>-31.18348621473023</c:v>
                </c:pt>
                <c:pt idx="221">
                  <c:v>-31.18348621473023</c:v>
                </c:pt>
                <c:pt idx="222">
                  <c:v>-31.18348621473023</c:v>
                </c:pt>
                <c:pt idx="223">
                  <c:v>-31.18348621473023</c:v>
                </c:pt>
                <c:pt idx="224">
                  <c:v>-31.18348621473023</c:v>
                </c:pt>
                <c:pt idx="225">
                  <c:v>-31.18348621473023</c:v>
                </c:pt>
                <c:pt idx="226">
                  <c:v>-31.18348621473023</c:v>
                </c:pt>
                <c:pt idx="227">
                  <c:v>-31.18348621473023</c:v>
                </c:pt>
                <c:pt idx="228">
                  <c:v>-31.18348621473023</c:v>
                </c:pt>
                <c:pt idx="229">
                  <c:v>-31.18348621473023</c:v>
                </c:pt>
                <c:pt idx="230">
                  <c:v>-31.18348621473023</c:v>
                </c:pt>
                <c:pt idx="231">
                  <c:v>-31.18348621473023</c:v>
                </c:pt>
                <c:pt idx="232">
                  <c:v>-31.18348621473023</c:v>
                </c:pt>
                <c:pt idx="233">
                  <c:v>-31.18348621473023</c:v>
                </c:pt>
                <c:pt idx="234">
                  <c:v>-31.18348621473023</c:v>
                </c:pt>
                <c:pt idx="235">
                  <c:v>-31.18348621473023</c:v>
                </c:pt>
                <c:pt idx="236">
                  <c:v>-31.18348621473023</c:v>
                </c:pt>
                <c:pt idx="237">
                  <c:v>-31.18348621473023</c:v>
                </c:pt>
                <c:pt idx="238">
                  <c:v>-31.18348621473023</c:v>
                </c:pt>
                <c:pt idx="239">
                  <c:v>-31.18348621473023</c:v>
                </c:pt>
                <c:pt idx="240">
                  <c:v>-31.18348621473023</c:v>
                </c:pt>
                <c:pt idx="241">
                  <c:v>-31.18348621473023</c:v>
                </c:pt>
                <c:pt idx="242">
                  <c:v>-31.18348621473023</c:v>
                </c:pt>
                <c:pt idx="243">
                  <c:v>-31.18348621473023</c:v>
                </c:pt>
                <c:pt idx="244">
                  <c:v>-31.18348621473023</c:v>
                </c:pt>
                <c:pt idx="245">
                  <c:v>-31.18348621473023</c:v>
                </c:pt>
                <c:pt idx="246">
                  <c:v>-31.18348621473023</c:v>
                </c:pt>
                <c:pt idx="247">
                  <c:v>-31.18348621473023</c:v>
                </c:pt>
                <c:pt idx="248">
                  <c:v>-31.18348621473023</c:v>
                </c:pt>
                <c:pt idx="249">
                  <c:v>-31.18348621473023</c:v>
                </c:pt>
                <c:pt idx="250">
                  <c:v>-31.18348621473023</c:v>
                </c:pt>
                <c:pt idx="251">
                  <c:v>-31.18348621473023</c:v>
                </c:pt>
                <c:pt idx="252">
                  <c:v>-31.18348621473023</c:v>
                </c:pt>
                <c:pt idx="253">
                  <c:v>-31.18348621473023</c:v>
                </c:pt>
                <c:pt idx="254">
                  <c:v>-31.18348621473023</c:v>
                </c:pt>
                <c:pt idx="255">
                  <c:v>-31.18348621473023</c:v>
                </c:pt>
                <c:pt idx="256">
                  <c:v>-31.18348621473023</c:v>
                </c:pt>
                <c:pt idx="257">
                  <c:v>-31.18348621473023</c:v>
                </c:pt>
                <c:pt idx="258">
                  <c:v>-31.18348621473023</c:v>
                </c:pt>
                <c:pt idx="259">
                  <c:v>-31.18348621473023</c:v>
                </c:pt>
                <c:pt idx="260">
                  <c:v>-31.18348621473023</c:v>
                </c:pt>
                <c:pt idx="261">
                  <c:v>-31.18348621473023</c:v>
                </c:pt>
                <c:pt idx="262">
                  <c:v>-31.18348621473023</c:v>
                </c:pt>
                <c:pt idx="263">
                  <c:v>-31.18348621473023</c:v>
                </c:pt>
                <c:pt idx="264">
                  <c:v>-31.18348621473023</c:v>
                </c:pt>
                <c:pt idx="265">
                  <c:v>-31.18348621473023</c:v>
                </c:pt>
                <c:pt idx="266">
                  <c:v>-31.18348621473023</c:v>
                </c:pt>
                <c:pt idx="267">
                  <c:v>-31.18348621473023</c:v>
                </c:pt>
                <c:pt idx="268">
                  <c:v>-31.18348621473023</c:v>
                </c:pt>
                <c:pt idx="269">
                  <c:v>-31.18348621473023</c:v>
                </c:pt>
                <c:pt idx="270">
                  <c:v>-31.18348621473023</c:v>
                </c:pt>
                <c:pt idx="271">
                  <c:v>-31.18348621473023</c:v>
                </c:pt>
                <c:pt idx="272">
                  <c:v>-31.18348621473023</c:v>
                </c:pt>
                <c:pt idx="273">
                  <c:v>-31.18348621473023</c:v>
                </c:pt>
                <c:pt idx="274">
                  <c:v>-31.18348621473023</c:v>
                </c:pt>
                <c:pt idx="275">
                  <c:v>-31.18348621473023</c:v>
                </c:pt>
                <c:pt idx="276">
                  <c:v>-31.18348621473023</c:v>
                </c:pt>
                <c:pt idx="277">
                  <c:v>-31.18348621473023</c:v>
                </c:pt>
                <c:pt idx="278">
                  <c:v>-31.18348621473023</c:v>
                </c:pt>
                <c:pt idx="279">
                  <c:v>-31.18348621473023</c:v>
                </c:pt>
                <c:pt idx="280">
                  <c:v>-31.18348621473023</c:v>
                </c:pt>
                <c:pt idx="281">
                  <c:v>-31.18348621473023</c:v>
                </c:pt>
                <c:pt idx="282">
                  <c:v>-31.18348621473023</c:v>
                </c:pt>
                <c:pt idx="283">
                  <c:v>-31.18348621473023</c:v>
                </c:pt>
                <c:pt idx="284">
                  <c:v>-31.18348621473023</c:v>
                </c:pt>
                <c:pt idx="285">
                  <c:v>-31.18348621473023</c:v>
                </c:pt>
                <c:pt idx="286">
                  <c:v>-31.18348621473023</c:v>
                </c:pt>
                <c:pt idx="287">
                  <c:v>-31.18348621473023</c:v>
                </c:pt>
                <c:pt idx="288">
                  <c:v>-31.18348621473023</c:v>
                </c:pt>
                <c:pt idx="289">
                  <c:v>-31.18348621473023</c:v>
                </c:pt>
                <c:pt idx="290">
                  <c:v>-31.18348621473023</c:v>
                </c:pt>
                <c:pt idx="291">
                  <c:v>-31.18348621473023</c:v>
                </c:pt>
                <c:pt idx="292">
                  <c:v>-31.18348621473023</c:v>
                </c:pt>
                <c:pt idx="293">
                  <c:v>-31.18348621473023</c:v>
                </c:pt>
                <c:pt idx="294">
                  <c:v>-31.18348621473023</c:v>
                </c:pt>
                <c:pt idx="295">
                  <c:v>-31.18348621473023</c:v>
                </c:pt>
                <c:pt idx="296">
                  <c:v>-31.18348621473023</c:v>
                </c:pt>
                <c:pt idx="297">
                  <c:v>-31.18348621473023</c:v>
                </c:pt>
                <c:pt idx="298">
                  <c:v>-31.18348621473023</c:v>
                </c:pt>
                <c:pt idx="299">
                  <c:v>-31.18348621473023</c:v>
                </c:pt>
                <c:pt idx="300">
                  <c:v>-31.18348621473023</c:v>
                </c:pt>
                <c:pt idx="301">
                  <c:v>-31.18348621473023</c:v>
                </c:pt>
                <c:pt idx="302">
                  <c:v>-31.18348621473023</c:v>
                </c:pt>
                <c:pt idx="303">
                  <c:v>-31.18348621473023</c:v>
                </c:pt>
                <c:pt idx="304">
                  <c:v>-31.18348621473023</c:v>
                </c:pt>
                <c:pt idx="305">
                  <c:v>-31.18348621473023</c:v>
                </c:pt>
                <c:pt idx="306">
                  <c:v>-31.18348621473023</c:v>
                </c:pt>
                <c:pt idx="307">
                  <c:v>-31.18348621473023</c:v>
                </c:pt>
                <c:pt idx="308">
                  <c:v>-31.18348621473023</c:v>
                </c:pt>
                <c:pt idx="309">
                  <c:v>-31.18348621473023</c:v>
                </c:pt>
                <c:pt idx="310">
                  <c:v>-31.18348621473023</c:v>
                </c:pt>
                <c:pt idx="311">
                  <c:v>-31.18348621473023</c:v>
                </c:pt>
                <c:pt idx="312">
                  <c:v>-31.18348621473023</c:v>
                </c:pt>
                <c:pt idx="313">
                  <c:v>-31.18348621473023</c:v>
                </c:pt>
                <c:pt idx="314">
                  <c:v>-31.18348621473023</c:v>
                </c:pt>
                <c:pt idx="315">
                  <c:v>-31.18348621473023</c:v>
                </c:pt>
                <c:pt idx="316">
                  <c:v>-31.18348621473023</c:v>
                </c:pt>
                <c:pt idx="317">
                  <c:v>-31.18348621473023</c:v>
                </c:pt>
                <c:pt idx="318">
                  <c:v>-31.18348621473023</c:v>
                </c:pt>
                <c:pt idx="319">
                  <c:v>-31.18348621473023</c:v>
                </c:pt>
                <c:pt idx="320">
                  <c:v>-31.18348621473023</c:v>
                </c:pt>
                <c:pt idx="321">
                  <c:v>-31.18348621473023</c:v>
                </c:pt>
                <c:pt idx="322">
                  <c:v>-31.18348621473023</c:v>
                </c:pt>
                <c:pt idx="323">
                  <c:v>-31.18348621473023</c:v>
                </c:pt>
                <c:pt idx="324">
                  <c:v>-31.18348621473023</c:v>
                </c:pt>
                <c:pt idx="325">
                  <c:v>-31.18348621473023</c:v>
                </c:pt>
                <c:pt idx="326">
                  <c:v>-31.18348621473023</c:v>
                </c:pt>
                <c:pt idx="327">
                  <c:v>-31.18348621473023</c:v>
                </c:pt>
                <c:pt idx="328">
                  <c:v>-31.18348621473023</c:v>
                </c:pt>
                <c:pt idx="329">
                  <c:v>-31.18348621473023</c:v>
                </c:pt>
                <c:pt idx="330">
                  <c:v>-31.18348621473023</c:v>
                </c:pt>
                <c:pt idx="331">
                  <c:v>-31.18348621473023</c:v>
                </c:pt>
                <c:pt idx="332">
                  <c:v>-31.18348621473023</c:v>
                </c:pt>
                <c:pt idx="333">
                  <c:v>-31.18348621473023</c:v>
                </c:pt>
                <c:pt idx="334">
                  <c:v>-31.18348621473023</c:v>
                </c:pt>
                <c:pt idx="335">
                  <c:v>-31.18348621473023</c:v>
                </c:pt>
                <c:pt idx="336">
                  <c:v>-31.18348621473023</c:v>
                </c:pt>
                <c:pt idx="337">
                  <c:v>-31.18348621473023</c:v>
                </c:pt>
                <c:pt idx="338">
                  <c:v>-31.18348621473023</c:v>
                </c:pt>
                <c:pt idx="339">
                  <c:v>-31.18348621473023</c:v>
                </c:pt>
                <c:pt idx="340">
                  <c:v>-31.18348621473023</c:v>
                </c:pt>
                <c:pt idx="341">
                  <c:v>-31.18348621473023</c:v>
                </c:pt>
                <c:pt idx="342">
                  <c:v>-31.18348621473023</c:v>
                </c:pt>
                <c:pt idx="343">
                  <c:v>-31.18348621473023</c:v>
                </c:pt>
                <c:pt idx="344">
                  <c:v>-31.18348621473023</c:v>
                </c:pt>
                <c:pt idx="345">
                  <c:v>-31.18348621473023</c:v>
                </c:pt>
                <c:pt idx="346">
                  <c:v>-31.18348621473023</c:v>
                </c:pt>
                <c:pt idx="347">
                  <c:v>-31.18348621473023</c:v>
                </c:pt>
                <c:pt idx="348">
                  <c:v>-31.18348621473023</c:v>
                </c:pt>
                <c:pt idx="349">
                  <c:v>-31.18348621473023</c:v>
                </c:pt>
                <c:pt idx="350">
                  <c:v>-31.18348621473023</c:v>
                </c:pt>
                <c:pt idx="351">
                  <c:v>-31.18348621473023</c:v>
                </c:pt>
                <c:pt idx="352">
                  <c:v>-31.18348621473023</c:v>
                </c:pt>
                <c:pt idx="353">
                  <c:v>-31.18348621473023</c:v>
                </c:pt>
                <c:pt idx="354">
                  <c:v>-31.18348621473023</c:v>
                </c:pt>
                <c:pt idx="355">
                  <c:v>-31.18348621473023</c:v>
                </c:pt>
                <c:pt idx="356">
                  <c:v>-31.18348621473023</c:v>
                </c:pt>
                <c:pt idx="357">
                  <c:v>-31.18348621473023</c:v>
                </c:pt>
                <c:pt idx="358">
                  <c:v>-31.18348621473023</c:v>
                </c:pt>
                <c:pt idx="359">
                  <c:v>-31.18348621473023</c:v>
                </c:pt>
                <c:pt idx="360">
                  <c:v>-31.18348621473023</c:v>
                </c:pt>
                <c:pt idx="361">
                  <c:v>-31.18348621473023</c:v>
                </c:pt>
                <c:pt idx="362">
                  <c:v>-31.18348621473023</c:v>
                </c:pt>
                <c:pt idx="363">
                  <c:v>-31.18348621473023</c:v>
                </c:pt>
                <c:pt idx="364">
                  <c:v>-31.18348621473023</c:v>
                </c:pt>
                <c:pt idx="365">
                  <c:v>-31.18348621473023</c:v>
                </c:pt>
                <c:pt idx="366">
                  <c:v>-31.18348621473023</c:v>
                </c:pt>
                <c:pt idx="367">
                  <c:v>-31.18348621473023</c:v>
                </c:pt>
                <c:pt idx="368">
                  <c:v>-31.18348621473023</c:v>
                </c:pt>
                <c:pt idx="369">
                  <c:v>-31.18348621473023</c:v>
                </c:pt>
                <c:pt idx="370">
                  <c:v>-31.18348621473023</c:v>
                </c:pt>
                <c:pt idx="371">
                  <c:v>-31.18348621473023</c:v>
                </c:pt>
                <c:pt idx="372">
                  <c:v>-31.18348621473023</c:v>
                </c:pt>
                <c:pt idx="373">
                  <c:v>-31.18348621473023</c:v>
                </c:pt>
                <c:pt idx="374">
                  <c:v>-31.18348621473023</c:v>
                </c:pt>
                <c:pt idx="375">
                  <c:v>-31.18348621473023</c:v>
                </c:pt>
                <c:pt idx="376">
                  <c:v>-31.18348621473023</c:v>
                </c:pt>
                <c:pt idx="377">
                  <c:v>-31.18348621473023</c:v>
                </c:pt>
                <c:pt idx="378">
                  <c:v>-31.18348621473023</c:v>
                </c:pt>
                <c:pt idx="379">
                  <c:v>-31.18348621473023</c:v>
                </c:pt>
                <c:pt idx="380">
                  <c:v>-31.18348621473023</c:v>
                </c:pt>
                <c:pt idx="381">
                  <c:v>-31.18348621473023</c:v>
                </c:pt>
                <c:pt idx="382">
                  <c:v>-31.18348621473023</c:v>
                </c:pt>
                <c:pt idx="383">
                  <c:v>-31.18348621473023</c:v>
                </c:pt>
                <c:pt idx="384">
                  <c:v>-31.18348621473023</c:v>
                </c:pt>
                <c:pt idx="385">
                  <c:v>-31.18348621473023</c:v>
                </c:pt>
                <c:pt idx="386">
                  <c:v>-31.18348621473023</c:v>
                </c:pt>
                <c:pt idx="387">
                  <c:v>-31.18348621473023</c:v>
                </c:pt>
                <c:pt idx="388">
                  <c:v>-31.18348621473023</c:v>
                </c:pt>
                <c:pt idx="389">
                  <c:v>-31.18348621473023</c:v>
                </c:pt>
                <c:pt idx="390">
                  <c:v>-31.18348621473023</c:v>
                </c:pt>
                <c:pt idx="391">
                  <c:v>-31.18348621473023</c:v>
                </c:pt>
                <c:pt idx="392">
                  <c:v>-31.18348621473023</c:v>
                </c:pt>
                <c:pt idx="393">
                  <c:v>-31.18348621473023</c:v>
                </c:pt>
                <c:pt idx="394">
                  <c:v>-31.18348621473023</c:v>
                </c:pt>
                <c:pt idx="395">
                  <c:v>-31.18348621473023</c:v>
                </c:pt>
                <c:pt idx="396">
                  <c:v>-31.18348621473023</c:v>
                </c:pt>
                <c:pt idx="397">
                  <c:v>-31.18348621473023</c:v>
                </c:pt>
                <c:pt idx="398">
                  <c:v>-31.18348621473023</c:v>
                </c:pt>
                <c:pt idx="399">
                  <c:v>-31.18348621473023</c:v>
                </c:pt>
                <c:pt idx="400">
                  <c:v>-31.18348621473023</c:v>
                </c:pt>
                <c:pt idx="401">
                  <c:v>-31.18348621473023</c:v>
                </c:pt>
                <c:pt idx="402">
                  <c:v>-31.18348621473023</c:v>
                </c:pt>
                <c:pt idx="403">
                  <c:v>-31.18348621473023</c:v>
                </c:pt>
                <c:pt idx="404">
                  <c:v>-31.18348621473023</c:v>
                </c:pt>
                <c:pt idx="405">
                  <c:v>-31.18348621473023</c:v>
                </c:pt>
                <c:pt idx="406">
                  <c:v>-31.18348621473023</c:v>
                </c:pt>
                <c:pt idx="407">
                  <c:v>-31.18348621473023</c:v>
                </c:pt>
                <c:pt idx="408">
                  <c:v>-31.18348621473023</c:v>
                </c:pt>
                <c:pt idx="409">
                  <c:v>-31.18348621473023</c:v>
                </c:pt>
                <c:pt idx="410">
                  <c:v>-31.18348621473023</c:v>
                </c:pt>
                <c:pt idx="411">
                  <c:v>-31.18348621473023</c:v>
                </c:pt>
                <c:pt idx="412">
                  <c:v>-31.18348621473023</c:v>
                </c:pt>
                <c:pt idx="413">
                  <c:v>-31.18348621473023</c:v>
                </c:pt>
                <c:pt idx="414">
                  <c:v>-31.18348621473023</c:v>
                </c:pt>
                <c:pt idx="415">
                  <c:v>-31.18348621473023</c:v>
                </c:pt>
                <c:pt idx="416">
                  <c:v>-31.18348621473023</c:v>
                </c:pt>
                <c:pt idx="417">
                  <c:v>-31.18348621473023</c:v>
                </c:pt>
                <c:pt idx="418">
                  <c:v>-31.18348621473023</c:v>
                </c:pt>
                <c:pt idx="419">
                  <c:v>-31.18348621473023</c:v>
                </c:pt>
                <c:pt idx="420">
                  <c:v>-31.18348621473023</c:v>
                </c:pt>
                <c:pt idx="421">
                  <c:v>-31.18348621473023</c:v>
                </c:pt>
                <c:pt idx="422">
                  <c:v>-31.18348621473023</c:v>
                </c:pt>
                <c:pt idx="423">
                  <c:v>-31.18348621473023</c:v>
                </c:pt>
                <c:pt idx="424">
                  <c:v>-31.18348621473023</c:v>
                </c:pt>
                <c:pt idx="425">
                  <c:v>-31.18348621473023</c:v>
                </c:pt>
                <c:pt idx="426">
                  <c:v>-31.18348621473023</c:v>
                </c:pt>
                <c:pt idx="427">
                  <c:v>-31.18348621473023</c:v>
                </c:pt>
                <c:pt idx="428">
                  <c:v>-31.18348621473023</c:v>
                </c:pt>
                <c:pt idx="429">
                  <c:v>-31.18348621473023</c:v>
                </c:pt>
              </c:numCache>
            </c:numRef>
          </c:xVal>
          <c:yVal>
            <c:numRef>
              <c:f>'[1]CO2-Caffeine Vert'!$A$2:$A$431</c:f>
              <c:numCache>
                <c:formatCode>General</c:formatCode>
                <c:ptCount val="4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</c:numCache>
            </c:numRef>
          </c:yVal>
        </c:ser>
        <c:ser>
          <c:idx val="2"/>
          <c:order val="2"/>
          <c:tx>
            <c:strRef>
              <c:f>'[1]CO2-Caffeine Vert'!$AP$1</c:f>
              <c:strCache>
                <c:ptCount val="1"/>
                <c:pt idx="0">
                  <c:v>-3σ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'[1]CO2-Caffeine Vert'!$AP$2:$AP$431</c:f>
              <c:numCache>
                <c:formatCode>General</c:formatCode>
                <c:ptCount val="430"/>
                <c:pt idx="0">
                  <c:v>-31.540492695568883</c:v>
                </c:pt>
                <c:pt idx="1">
                  <c:v>-31.540492695568883</c:v>
                </c:pt>
                <c:pt idx="2">
                  <c:v>-31.540492695568883</c:v>
                </c:pt>
                <c:pt idx="3">
                  <c:v>-31.540492695568883</c:v>
                </c:pt>
                <c:pt idx="4">
                  <c:v>-31.540492695568883</c:v>
                </c:pt>
                <c:pt idx="5">
                  <c:v>-31.540492695568883</c:v>
                </c:pt>
                <c:pt idx="6">
                  <c:v>-31.540492695568883</c:v>
                </c:pt>
                <c:pt idx="7">
                  <c:v>-31.540492695568883</c:v>
                </c:pt>
                <c:pt idx="8">
                  <c:v>-31.540492695568883</c:v>
                </c:pt>
                <c:pt idx="9">
                  <c:v>-31.540492695568883</c:v>
                </c:pt>
                <c:pt idx="10">
                  <c:v>-31.540492695568883</c:v>
                </c:pt>
                <c:pt idx="11">
                  <c:v>-31.540492695568883</c:v>
                </c:pt>
                <c:pt idx="12">
                  <c:v>-31.540492695568883</c:v>
                </c:pt>
                <c:pt idx="13">
                  <c:v>-31.540492695568883</c:v>
                </c:pt>
                <c:pt idx="14">
                  <c:v>-31.540492695568883</c:v>
                </c:pt>
                <c:pt idx="15">
                  <c:v>-31.540492695568883</c:v>
                </c:pt>
                <c:pt idx="16">
                  <c:v>-31.540492695568883</c:v>
                </c:pt>
                <c:pt idx="17">
                  <c:v>-31.540492695568883</c:v>
                </c:pt>
                <c:pt idx="18">
                  <c:v>-31.540492695568883</c:v>
                </c:pt>
                <c:pt idx="19">
                  <c:v>-31.540492695568883</c:v>
                </c:pt>
                <c:pt idx="20">
                  <c:v>-31.540492695568883</c:v>
                </c:pt>
                <c:pt idx="21">
                  <c:v>-31.540492695568883</c:v>
                </c:pt>
                <c:pt idx="22">
                  <c:v>-31.540492695568883</c:v>
                </c:pt>
                <c:pt idx="23">
                  <c:v>-31.540492695568883</c:v>
                </c:pt>
                <c:pt idx="24">
                  <c:v>-31.540492695568883</c:v>
                </c:pt>
                <c:pt idx="25">
                  <c:v>-31.540492695568883</c:v>
                </c:pt>
                <c:pt idx="26">
                  <c:v>-31.540492695568883</c:v>
                </c:pt>
                <c:pt idx="27">
                  <c:v>-31.540492695568883</c:v>
                </c:pt>
                <c:pt idx="28">
                  <c:v>-31.540492695568883</c:v>
                </c:pt>
                <c:pt idx="29">
                  <c:v>-31.540492695568883</c:v>
                </c:pt>
                <c:pt idx="30">
                  <c:v>-31.540492695568883</c:v>
                </c:pt>
                <c:pt idx="31">
                  <c:v>-31.540492695568883</c:v>
                </c:pt>
                <c:pt idx="32">
                  <c:v>-31.540492695568883</c:v>
                </c:pt>
                <c:pt idx="33">
                  <c:v>-31.540492695568883</c:v>
                </c:pt>
                <c:pt idx="34">
                  <c:v>-31.540492695568883</c:v>
                </c:pt>
                <c:pt idx="35">
                  <c:v>-31.540492695568883</c:v>
                </c:pt>
                <c:pt idx="36">
                  <c:v>-31.540492695568883</c:v>
                </c:pt>
                <c:pt idx="37">
                  <c:v>-31.540492695568883</c:v>
                </c:pt>
                <c:pt idx="38">
                  <c:v>-31.540492695568883</c:v>
                </c:pt>
                <c:pt idx="39">
                  <c:v>-31.540492695568883</c:v>
                </c:pt>
                <c:pt idx="40">
                  <c:v>-31.540492695568883</c:v>
                </c:pt>
                <c:pt idx="41">
                  <c:v>-31.540492695568883</c:v>
                </c:pt>
                <c:pt idx="42">
                  <c:v>-31.540492695568883</c:v>
                </c:pt>
                <c:pt idx="43">
                  <c:v>-31.540492695568883</c:v>
                </c:pt>
                <c:pt idx="44">
                  <c:v>-31.540492695568883</c:v>
                </c:pt>
                <c:pt idx="45">
                  <c:v>-31.540492695568883</c:v>
                </c:pt>
                <c:pt idx="46">
                  <c:v>-31.540492695568883</c:v>
                </c:pt>
                <c:pt idx="47">
                  <c:v>-31.540492695568883</c:v>
                </c:pt>
                <c:pt idx="48">
                  <c:v>-31.540492695568883</c:v>
                </c:pt>
                <c:pt idx="49">
                  <c:v>-31.540492695568883</c:v>
                </c:pt>
                <c:pt idx="50">
                  <c:v>-31.540492695568883</c:v>
                </c:pt>
                <c:pt idx="51">
                  <c:v>-31.540492695568883</c:v>
                </c:pt>
                <c:pt idx="52">
                  <c:v>-31.540492695568883</c:v>
                </c:pt>
                <c:pt idx="53">
                  <c:v>-31.540492695568883</c:v>
                </c:pt>
                <c:pt idx="54">
                  <c:v>-31.540492695568883</c:v>
                </c:pt>
                <c:pt idx="55">
                  <c:v>-31.540492695568883</c:v>
                </c:pt>
                <c:pt idx="56">
                  <c:v>-31.540492695568883</c:v>
                </c:pt>
                <c:pt idx="57">
                  <c:v>-31.540492695568883</c:v>
                </c:pt>
                <c:pt idx="58">
                  <c:v>-31.540492695568883</c:v>
                </c:pt>
                <c:pt idx="59">
                  <c:v>-31.540492695568883</c:v>
                </c:pt>
                <c:pt idx="60">
                  <c:v>-31.540492695568883</c:v>
                </c:pt>
                <c:pt idx="61">
                  <c:v>-31.540492695568883</c:v>
                </c:pt>
                <c:pt idx="62">
                  <c:v>-31.540492695568883</c:v>
                </c:pt>
                <c:pt idx="63">
                  <c:v>-31.540492695568883</c:v>
                </c:pt>
                <c:pt idx="64">
                  <c:v>-31.540492695568883</c:v>
                </c:pt>
                <c:pt idx="65">
                  <c:v>-31.540492695568883</c:v>
                </c:pt>
                <c:pt idx="66">
                  <c:v>-31.540492695568883</c:v>
                </c:pt>
                <c:pt idx="67">
                  <c:v>-31.540492695568883</c:v>
                </c:pt>
                <c:pt idx="68">
                  <c:v>-31.540492695568883</c:v>
                </c:pt>
                <c:pt idx="69">
                  <c:v>-31.540492695568883</c:v>
                </c:pt>
                <c:pt idx="70">
                  <c:v>-31.540492695568883</c:v>
                </c:pt>
                <c:pt idx="71">
                  <c:v>-31.540492695568883</c:v>
                </c:pt>
                <c:pt idx="72">
                  <c:v>-31.540492695568883</c:v>
                </c:pt>
                <c:pt idx="73">
                  <c:v>-31.540492695568883</c:v>
                </c:pt>
                <c:pt idx="74">
                  <c:v>-31.540492695568883</c:v>
                </c:pt>
                <c:pt idx="75">
                  <c:v>-31.540492695568883</c:v>
                </c:pt>
                <c:pt idx="76">
                  <c:v>-31.540492695568883</c:v>
                </c:pt>
                <c:pt idx="77">
                  <c:v>-31.540492695568883</c:v>
                </c:pt>
                <c:pt idx="78">
                  <c:v>-31.540492695568883</c:v>
                </c:pt>
                <c:pt idx="79">
                  <c:v>-31.540492695568883</c:v>
                </c:pt>
                <c:pt idx="80">
                  <c:v>-31.540492695568883</c:v>
                </c:pt>
                <c:pt idx="81">
                  <c:v>-31.540492695568883</c:v>
                </c:pt>
                <c:pt idx="82">
                  <c:v>-31.540492695568883</c:v>
                </c:pt>
                <c:pt idx="83">
                  <c:v>-31.540492695568883</c:v>
                </c:pt>
                <c:pt idx="84">
                  <c:v>-31.540492695568883</c:v>
                </c:pt>
                <c:pt idx="85">
                  <c:v>-31.540492695568883</c:v>
                </c:pt>
                <c:pt idx="86">
                  <c:v>-31.540492695568883</c:v>
                </c:pt>
                <c:pt idx="87">
                  <c:v>-31.540492695568883</c:v>
                </c:pt>
                <c:pt idx="88">
                  <c:v>-31.540492695568883</c:v>
                </c:pt>
                <c:pt idx="89">
                  <c:v>-31.540492695568883</c:v>
                </c:pt>
                <c:pt idx="90">
                  <c:v>-31.540492695568883</c:v>
                </c:pt>
                <c:pt idx="91">
                  <c:v>-31.540492695568883</c:v>
                </c:pt>
                <c:pt idx="92">
                  <c:v>-31.540492695568883</c:v>
                </c:pt>
                <c:pt idx="93">
                  <c:v>-31.540492695568883</c:v>
                </c:pt>
                <c:pt idx="94">
                  <c:v>-31.540492695568883</c:v>
                </c:pt>
                <c:pt idx="95">
                  <c:v>-31.540492695568883</c:v>
                </c:pt>
                <c:pt idx="96">
                  <c:v>-31.540492695568883</c:v>
                </c:pt>
                <c:pt idx="97">
                  <c:v>-31.540492695568883</c:v>
                </c:pt>
                <c:pt idx="98">
                  <c:v>-31.540492695568883</c:v>
                </c:pt>
                <c:pt idx="99">
                  <c:v>-31.540492695568883</c:v>
                </c:pt>
                <c:pt idx="100">
                  <c:v>-31.540492695568883</c:v>
                </c:pt>
                <c:pt idx="101">
                  <c:v>-31.540492695568883</c:v>
                </c:pt>
                <c:pt idx="102">
                  <c:v>-31.540492695568883</c:v>
                </c:pt>
                <c:pt idx="103">
                  <c:v>-31.540492695568883</c:v>
                </c:pt>
                <c:pt idx="104">
                  <c:v>-31.540492695568883</c:v>
                </c:pt>
                <c:pt idx="105">
                  <c:v>-31.540492695568883</c:v>
                </c:pt>
                <c:pt idx="106">
                  <c:v>-31.540492695568883</c:v>
                </c:pt>
                <c:pt idx="107">
                  <c:v>-31.540492695568883</c:v>
                </c:pt>
                <c:pt idx="108">
                  <c:v>-31.540492695568883</c:v>
                </c:pt>
                <c:pt idx="109">
                  <c:v>-31.540492695568883</c:v>
                </c:pt>
                <c:pt idx="110">
                  <c:v>-31.540492695568883</c:v>
                </c:pt>
                <c:pt idx="111">
                  <c:v>-31.540492695568883</c:v>
                </c:pt>
                <c:pt idx="112">
                  <c:v>-31.540492695568883</c:v>
                </c:pt>
                <c:pt idx="113">
                  <c:v>-31.540492695568883</c:v>
                </c:pt>
                <c:pt idx="114">
                  <c:v>-31.540492695568883</c:v>
                </c:pt>
                <c:pt idx="115">
                  <c:v>-31.540492695568883</c:v>
                </c:pt>
                <c:pt idx="116">
                  <c:v>-31.540492695568883</c:v>
                </c:pt>
                <c:pt idx="117">
                  <c:v>-31.540492695568883</c:v>
                </c:pt>
                <c:pt idx="118">
                  <c:v>-31.540492695568883</c:v>
                </c:pt>
                <c:pt idx="119">
                  <c:v>-31.540492695568883</c:v>
                </c:pt>
                <c:pt idx="120">
                  <c:v>-31.540492695568883</c:v>
                </c:pt>
                <c:pt idx="121">
                  <c:v>-31.540492695568883</c:v>
                </c:pt>
                <c:pt idx="122">
                  <c:v>-31.540492695568883</c:v>
                </c:pt>
                <c:pt idx="123">
                  <c:v>-31.540492695568883</c:v>
                </c:pt>
                <c:pt idx="124">
                  <c:v>-31.540492695568883</c:v>
                </c:pt>
                <c:pt idx="125">
                  <c:v>-31.540492695568883</c:v>
                </c:pt>
                <c:pt idx="126">
                  <c:v>-31.540492695568883</c:v>
                </c:pt>
                <c:pt idx="127">
                  <c:v>-31.540492695568883</c:v>
                </c:pt>
                <c:pt idx="128">
                  <c:v>-31.540492695568883</c:v>
                </c:pt>
                <c:pt idx="129">
                  <c:v>-31.540492695568883</c:v>
                </c:pt>
                <c:pt idx="130">
                  <c:v>-31.540492695568883</c:v>
                </c:pt>
                <c:pt idx="131">
                  <c:v>-31.540492695568883</c:v>
                </c:pt>
                <c:pt idx="132">
                  <c:v>-31.540492695568883</c:v>
                </c:pt>
                <c:pt idx="133">
                  <c:v>-31.540492695568883</c:v>
                </c:pt>
                <c:pt idx="134">
                  <c:v>-31.540492695568883</c:v>
                </c:pt>
                <c:pt idx="135">
                  <c:v>-31.540492695568883</c:v>
                </c:pt>
                <c:pt idx="136">
                  <c:v>-31.540492695568883</c:v>
                </c:pt>
                <c:pt idx="137">
                  <c:v>-31.540492695568883</c:v>
                </c:pt>
                <c:pt idx="138">
                  <c:v>-31.540492695568883</c:v>
                </c:pt>
                <c:pt idx="139">
                  <c:v>-31.540492695568883</c:v>
                </c:pt>
                <c:pt idx="140">
                  <c:v>-31.540492695568883</c:v>
                </c:pt>
                <c:pt idx="141">
                  <c:v>-31.540492695568883</c:v>
                </c:pt>
                <c:pt idx="142">
                  <c:v>-31.540492695568883</c:v>
                </c:pt>
                <c:pt idx="143">
                  <c:v>-31.540492695568883</c:v>
                </c:pt>
                <c:pt idx="144">
                  <c:v>-31.540492695568883</c:v>
                </c:pt>
                <c:pt idx="145">
                  <c:v>-31.540492695568883</c:v>
                </c:pt>
                <c:pt idx="146">
                  <c:v>-31.540492695568883</c:v>
                </c:pt>
                <c:pt idx="147">
                  <c:v>-31.540492695568883</c:v>
                </c:pt>
                <c:pt idx="148">
                  <c:v>-31.540492695568883</c:v>
                </c:pt>
                <c:pt idx="149">
                  <c:v>-31.540492695568883</c:v>
                </c:pt>
                <c:pt idx="150">
                  <c:v>-31.540492695568883</c:v>
                </c:pt>
                <c:pt idx="151">
                  <c:v>-31.540492695568883</c:v>
                </c:pt>
                <c:pt idx="152">
                  <c:v>-31.540492695568883</c:v>
                </c:pt>
                <c:pt idx="153">
                  <c:v>-31.540492695568883</c:v>
                </c:pt>
                <c:pt idx="154">
                  <c:v>-31.540492695568883</c:v>
                </c:pt>
                <c:pt idx="155">
                  <c:v>-31.540492695568883</c:v>
                </c:pt>
                <c:pt idx="156">
                  <c:v>-31.540492695568883</c:v>
                </c:pt>
                <c:pt idx="157">
                  <c:v>-31.540492695568883</c:v>
                </c:pt>
                <c:pt idx="158">
                  <c:v>-31.540492695568883</c:v>
                </c:pt>
                <c:pt idx="159">
                  <c:v>-31.540492695568883</c:v>
                </c:pt>
                <c:pt idx="160">
                  <c:v>-31.540492695568883</c:v>
                </c:pt>
                <c:pt idx="161">
                  <c:v>-31.540492695568883</c:v>
                </c:pt>
                <c:pt idx="162">
                  <c:v>-31.540492695568883</c:v>
                </c:pt>
                <c:pt idx="163">
                  <c:v>-31.540492695568883</c:v>
                </c:pt>
                <c:pt idx="164">
                  <c:v>-31.540492695568883</c:v>
                </c:pt>
                <c:pt idx="165">
                  <c:v>-31.540492695568883</c:v>
                </c:pt>
                <c:pt idx="166">
                  <c:v>-31.540492695568883</c:v>
                </c:pt>
                <c:pt idx="167">
                  <c:v>-31.540492695568883</c:v>
                </c:pt>
                <c:pt idx="168">
                  <c:v>-31.540492695568883</c:v>
                </c:pt>
                <c:pt idx="169">
                  <c:v>-31.540492695568883</c:v>
                </c:pt>
                <c:pt idx="170">
                  <c:v>-31.540492695568883</c:v>
                </c:pt>
                <c:pt idx="171">
                  <c:v>-31.540492695568883</c:v>
                </c:pt>
                <c:pt idx="172">
                  <c:v>-31.540492695568883</c:v>
                </c:pt>
                <c:pt idx="173">
                  <c:v>-31.540492695568883</c:v>
                </c:pt>
                <c:pt idx="174">
                  <c:v>-31.540492695568883</c:v>
                </c:pt>
                <c:pt idx="175">
                  <c:v>-31.540492695568883</c:v>
                </c:pt>
                <c:pt idx="176">
                  <c:v>-31.540492695568883</c:v>
                </c:pt>
                <c:pt idx="177">
                  <c:v>-31.540492695568883</c:v>
                </c:pt>
                <c:pt idx="178">
                  <c:v>-31.540492695568883</c:v>
                </c:pt>
                <c:pt idx="179">
                  <c:v>-31.540492695568883</c:v>
                </c:pt>
                <c:pt idx="180">
                  <c:v>-31.540492695568883</c:v>
                </c:pt>
                <c:pt idx="181">
                  <c:v>-31.540492695568883</c:v>
                </c:pt>
                <c:pt idx="182">
                  <c:v>-31.540492695568883</c:v>
                </c:pt>
                <c:pt idx="183">
                  <c:v>-31.540492695568883</c:v>
                </c:pt>
                <c:pt idx="184">
                  <c:v>-31.540492695568883</c:v>
                </c:pt>
                <c:pt idx="185">
                  <c:v>-31.540492695568883</c:v>
                </c:pt>
                <c:pt idx="186">
                  <c:v>-31.540492695568883</c:v>
                </c:pt>
                <c:pt idx="187">
                  <c:v>-31.540492695568883</c:v>
                </c:pt>
                <c:pt idx="188">
                  <c:v>-31.540492695568883</c:v>
                </c:pt>
                <c:pt idx="189">
                  <c:v>-31.540492695568883</c:v>
                </c:pt>
                <c:pt idx="190">
                  <c:v>-31.540492695568883</c:v>
                </c:pt>
                <c:pt idx="191">
                  <c:v>-31.540492695568883</c:v>
                </c:pt>
                <c:pt idx="192">
                  <c:v>-31.540492695568883</c:v>
                </c:pt>
                <c:pt idx="193">
                  <c:v>-31.540492695568883</c:v>
                </c:pt>
                <c:pt idx="194">
                  <c:v>-31.540492695568883</c:v>
                </c:pt>
                <c:pt idx="195">
                  <c:v>-31.540492695568883</c:v>
                </c:pt>
                <c:pt idx="196">
                  <c:v>-31.540492695568883</c:v>
                </c:pt>
                <c:pt idx="197">
                  <c:v>-31.540492695568883</c:v>
                </c:pt>
                <c:pt idx="198">
                  <c:v>-31.540492695568883</c:v>
                </c:pt>
                <c:pt idx="199">
                  <c:v>-31.540492695568883</c:v>
                </c:pt>
                <c:pt idx="200">
                  <c:v>-31.540492695568883</c:v>
                </c:pt>
                <c:pt idx="201">
                  <c:v>-31.540492695568883</c:v>
                </c:pt>
                <c:pt idx="202">
                  <c:v>-31.540492695568883</c:v>
                </c:pt>
                <c:pt idx="203">
                  <c:v>-31.540492695568883</c:v>
                </c:pt>
                <c:pt idx="204">
                  <c:v>-31.540492695568883</c:v>
                </c:pt>
                <c:pt idx="205">
                  <c:v>-31.540492695568883</c:v>
                </c:pt>
                <c:pt idx="206">
                  <c:v>-31.540492695568883</c:v>
                </c:pt>
                <c:pt idx="207">
                  <c:v>-31.540492695568883</c:v>
                </c:pt>
                <c:pt idx="208">
                  <c:v>-31.540492695568883</c:v>
                </c:pt>
                <c:pt idx="209">
                  <c:v>-31.540492695568883</c:v>
                </c:pt>
                <c:pt idx="210">
                  <c:v>-31.540492695568883</c:v>
                </c:pt>
                <c:pt idx="211">
                  <c:v>-31.540492695568883</c:v>
                </c:pt>
                <c:pt idx="212">
                  <c:v>-31.540492695568883</c:v>
                </c:pt>
                <c:pt idx="213">
                  <c:v>-31.540492695568883</c:v>
                </c:pt>
                <c:pt idx="214">
                  <c:v>-31.540492695568883</c:v>
                </c:pt>
                <c:pt idx="215">
                  <c:v>-31.540492695568883</c:v>
                </c:pt>
                <c:pt idx="216">
                  <c:v>-31.540492695568883</c:v>
                </c:pt>
                <c:pt idx="217">
                  <c:v>-31.540492695568883</c:v>
                </c:pt>
                <c:pt idx="218">
                  <c:v>-31.540492695568883</c:v>
                </c:pt>
                <c:pt idx="219">
                  <c:v>-31.540492695568883</c:v>
                </c:pt>
                <c:pt idx="220">
                  <c:v>-31.540492695568883</c:v>
                </c:pt>
                <c:pt idx="221">
                  <c:v>-31.540492695568883</c:v>
                </c:pt>
                <c:pt idx="222">
                  <c:v>-31.540492695568883</c:v>
                </c:pt>
                <c:pt idx="223">
                  <c:v>-31.540492695568883</c:v>
                </c:pt>
                <c:pt idx="224">
                  <c:v>-31.540492695568883</c:v>
                </c:pt>
                <c:pt idx="225">
                  <c:v>-31.540492695568883</c:v>
                </c:pt>
                <c:pt idx="226">
                  <c:v>-31.540492695568883</c:v>
                </c:pt>
                <c:pt idx="227">
                  <c:v>-31.540492695568883</c:v>
                </c:pt>
                <c:pt idx="228">
                  <c:v>-31.540492695568883</c:v>
                </c:pt>
                <c:pt idx="229">
                  <c:v>-31.540492695568883</c:v>
                </c:pt>
                <c:pt idx="230">
                  <c:v>-31.540492695568883</c:v>
                </c:pt>
                <c:pt idx="231">
                  <c:v>-31.540492695568883</c:v>
                </c:pt>
                <c:pt idx="232">
                  <c:v>-31.540492695568883</c:v>
                </c:pt>
                <c:pt idx="233">
                  <c:v>-31.540492695568883</c:v>
                </c:pt>
                <c:pt idx="234">
                  <c:v>-31.540492695568883</c:v>
                </c:pt>
                <c:pt idx="235">
                  <c:v>-31.540492695568883</c:v>
                </c:pt>
                <c:pt idx="236">
                  <c:v>-31.540492695568883</c:v>
                </c:pt>
                <c:pt idx="237">
                  <c:v>-31.540492695568883</c:v>
                </c:pt>
                <c:pt idx="238">
                  <c:v>-31.540492695568883</c:v>
                </c:pt>
                <c:pt idx="239">
                  <c:v>-31.540492695568883</c:v>
                </c:pt>
                <c:pt idx="240">
                  <c:v>-31.540492695568883</c:v>
                </c:pt>
                <c:pt idx="241">
                  <c:v>-31.540492695568883</c:v>
                </c:pt>
                <c:pt idx="242">
                  <c:v>-31.540492695568883</c:v>
                </c:pt>
                <c:pt idx="243">
                  <c:v>-31.540492695568883</c:v>
                </c:pt>
                <c:pt idx="244">
                  <c:v>-31.540492695568883</c:v>
                </c:pt>
                <c:pt idx="245">
                  <c:v>-31.540492695568883</c:v>
                </c:pt>
                <c:pt idx="246">
                  <c:v>-31.540492695568883</c:v>
                </c:pt>
                <c:pt idx="247">
                  <c:v>-31.540492695568883</c:v>
                </c:pt>
                <c:pt idx="248">
                  <c:v>-31.540492695568883</c:v>
                </c:pt>
                <c:pt idx="249">
                  <c:v>-31.540492695568883</c:v>
                </c:pt>
                <c:pt idx="250">
                  <c:v>-31.540492695568883</c:v>
                </c:pt>
                <c:pt idx="251">
                  <c:v>-31.540492695568883</c:v>
                </c:pt>
                <c:pt idx="252">
                  <c:v>-31.540492695568883</c:v>
                </c:pt>
                <c:pt idx="253">
                  <c:v>-31.540492695568883</c:v>
                </c:pt>
                <c:pt idx="254">
                  <c:v>-31.540492695568883</c:v>
                </c:pt>
                <c:pt idx="255">
                  <c:v>-31.540492695568883</c:v>
                </c:pt>
                <c:pt idx="256">
                  <c:v>-31.540492695568883</c:v>
                </c:pt>
                <c:pt idx="257">
                  <c:v>-31.540492695568883</c:v>
                </c:pt>
                <c:pt idx="258">
                  <c:v>-31.540492695568883</c:v>
                </c:pt>
                <c:pt idx="259">
                  <c:v>-31.540492695568883</c:v>
                </c:pt>
                <c:pt idx="260">
                  <c:v>-31.540492695568883</c:v>
                </c:pt>
                <c:pt idx="261">
                  <c:v>-31.540492695568883</c:v>
                </c:pt>
                <c:pt idx="262">
                  <c:v>-31.540492695568883</c:v>
                </c:pt>
                <c:pt idx="263">
                  <c:v>-31.540492695568883</c:v>
                </c:pt>
                <c:pt idx="264">
                  <c:v>-31.540492695568883</c:v>
                </c:pt>
                <c:pt idx="265">
                  <c:v>-31.540492695568883</c:v>
                </c:pt>
                <c:pt idx="266">
                  <c:v>-31.540492695568883</c:v>
                </c:pt>
                <c:pt idx="267">
                  <c:v>-31.540492695568883</c:v>
                </c:pt>
                <c:pt idx="268">
                  <c:v>-31.540492695568883</c:v>
                </c:pt>
                <c:pt idx="269">
                  <c:v>-31.540492695568883</c:v>
                </c:pt>
                <c:pt idx="270">
                  <c:v>-31.540492695568883</c:v>
                </c:pt>
                <c:pt idx="271">
                  <c:v>-31.540492695568883</c:v>
                </c:pt>
                <c:pt idx="272">
                  <c:v>-31.540492695568883</c:v>
                </c:pt>
                <c:pt idx="273">
                  <c:v>-31.540492695568883</c:v>
                </c:pt>
                <c:pt idx="274">
                  <c:v>-31.540492695568883</c:v>
                </c:pt>
                <c:pt idx="275">
                  <c:v>-31.540492695568883</c:v>
                </c:pt>
                <c:pt idx="276">
                  <c:v>-31.540492695568883</c:v>
                </c:pt>
                <c:pt idx="277">
                  <c:v>-31.540492695568883</c:v>
                </c:pt>
                <c:pt idx="278">
                  <c:v>-31.540492695568883</c:v>
                </c:pt>
                <c:pt idx="279">
                  <c:v>-31.540492695568883</c:v>
                </c:pt>
                <c:pt idx="280">
                  <c:v>-31.540492695568883</c:v>
                </c:pt>
                <c:pt idx="281">
                  <c:v>-31.540492695568883</c:v>
                </c:pt>
                <c:pt idx="282">
                  <c:v>-31.540492695568883</c:v>
                </c:pt>
                <c:pt idx="283">
                  <c:v>-31.540492695568883</c:v>
                </c:pt>
                <c:pt idx="284">
                  <c:v>-31.540492695568883</c:v>
                </c:pt>
                <c:pt idx="285">
                  <c:v>-31.540492695568883</c:v>
                </c:pt>
                <c:pt idx="286">
                  <c:v>-31.540492695568883</c:v>
                </c:pt>
                <c:pt idx="287">
                  <c:v>-31.540492695568883</c:v>
                </c:pt>
                <c:pt idx="288">
                  <c:v>-31.540492695568883</c:v>
                </c:pt>
                <c:pt idx="289">
                  <c:v>-31.540492695568883</c:v>
                </c:pt>
                <c:pt idx="290">
                  <c:v>-31.540492695568883</c:v>
                </c:pt>
                <c:pt idx="291">
                  <c:v>-31.540492695568883</c:v>
                </c:pt>
                <c:pt idx="292">
                  <c:v>-31.540492695568883</c:v>
                </c:pt>
                <c:pt idx="293">
                  <c:v>-31.540492695568883</c:v>
                </c:pt>
                <c:pt idx="294">
                  <c:v>-31.540492695568883</c:v>
                </c:pt>
                <c:pt idx="295">
                  <c:v>-31.540492695568883</c:v>
                </c:pt>
                <c:pt idx="296">
                  <c:v>-31.540492695568883</c:v>
                </c:pt>
                <c:pt idx="297">
                  <c:v>-31.540492695568883</c:v>
                </c:pt>
                <c:pt idx="298">
                  <c:v>-31.540492695568883</c:v>
                </c:pt>
                <c:pt idx="299">
                  <c:v>-31.540492695568883</c:v>
                </c:pt>
                <c:pt idx="300">
                  <c:v>-31.540492695568883</c:v>
                </c:pt>
                <c:pt idx="301">
                  <c:v>-31.540492695568883</c:v>
                </c:pt>
                <c:pt idx="302">
                  <c:v>-31.540492695568883</c:v>
                </c:pt>
                <c:pt idx="303">
                  <c:v>-31.540492695568883</c:v>
                </c:pt>
                <c:pt idx="304">
                  <c:v>-31.540492695568883</c:v>
                </c:pt>
                <c:pt idx="305">
                  <c:v>-31.540492695568883</c:v>
                </c:pt>
                <c:pt idx="306">
                  <c:v>-31.540492695568883</c:v>
                </c:pt>
                <c:pt idx="307">
                  <c:v>-31.540492695568883</c:v>
                </c:pt>
                <c:pt idx="308">
                  <c:v>-31.540492695568883</c:v>
                </c:pt>
                <c:pt idx="309">
                  <c:v>-31.540492695568883</c:v>
                </c:pt>
                <c:pt idx="310">
                  <c:v>-31.540492695568883</c:v>
                </c:pt>
                <c:pt idx="311">
                  <c:v>-31.540492695568883</c:v>
                </c:pt>
                <c:pt idx="312">
                  <c:v>-31.540492695568883</c:v>
                </c:pt>
                <c:pt idx="313">
                  <c:v>-31.540492695568883</c:v>
                </c:pt>
                <c:pt idx="314">
                  <c:v>-31.540492695568883</c:v>
                </c:pt>
                <c:pt idx="315">
                  <c:v>-31.540492695568883</c:v>
                </c:pt>
                <c:pt idx="316">
                  <c:v>-31.540492695568883</c:v>
                </c:pt>
                <c:pt idx="317">
                  <c:v>-31.540492695568883</c:v>
                </c:pt>
                <c:pt idx="318">
                  <c:v>-31.540492695568883</c:v>
                </c:pt>
                <c:pt idx="319">
                  <c:v>-31.540492695568883</c:v>
                </c:pt>
                <c:pt idx="320">
                  <c:v>-31.540492695568883</c:v>
                </c:pt>
                <c:pt idx="321">
                  <c:v>-31.540492695568883</c:v>
                </c:pt>
                <c:pt idx="322">
                  <c:v>-31.540492695568883</c:v>
                </c:pt>
                <c:pt idx="323">
                  <c:v>-31.540492695568883</c:v>
                </c:pt>
                <c:pt idx="324">
                  <c:v>-31.540492695568883</c:v>
                </c:pt>
                <c:pt idx="325">
                  <c:v>-31.540492695568883</c:v>
                </c:pt>
                <c:pt idx="326">
                  <c:v>-31.540492695568883</c:v>
                </c:pt>
                <c:pt idx="327">
                  <c:v>-31.540492695568883</c:v>
                </c:pt>
                <c:pt idx="328">
                  <c:v>-31.540492695568883</c:v>
                </c:pt>
                <c:pt idx="329">
                  <c:v>-31.540492695568883</c:v>
                </c:pt>
                <c:pt idx="330">
                  <c:v>-31.540492695568883</c:v>
                </c:pt>
                <c:pt idx="331">
                  <c:v>-31.540492695568883</c:v>
                </c:pt>
                <c:pt idx="332">
                  <c:v>-31.540492695568883</c:v>
                </c:pt>
                <c:pt idx="333">
                  <c:v>-31.540492695568883</c:v>
                </c:pt>
                <c:pt idx="334">
                  <c:v>-31.540492695568883</c:v>
                </c:pt>
                <c:pt idx="335">
                  <c:v>-31.540492695568883</c:v>
                </c:pt>
                <c:pt idx="336">
                  <c:v>-31.540492695568883</c:v>
                </c:pt>
                <c:pt idx="337">
                  <c:v>-31.540492695568883</c:v>
                </c:pt>
                <c:pt idx="338">
                  <c:v>-31.540492695568883</c:v>
                </c:pt>
                <c:pt idx="339">
                  <c:v>-31.540492695568883</c:v>
                </c:pt>
                <c:pt idx="340">
                  <c:v>-31.540492695568883</c:v>
                </c:pt>
                <c:pt idx="341">
                  <c:v>-31.540492695568883</c:v>
                </c:pt>
                <c:pt idx="342">
                  <c:v>-31.540492695568883</c:v>
                </c:pt>
                <c:pt idx="343">
                  <c:v>-31.540492695568883</c:v>
                </c:pt>
                <c:pt idx="344">
                  <c:v>-31.540492695568883</c:v>
                </c:pt>
                <c:pt idx="345">
                  <c:v>-31.540492695568883</c:v>
                </c:pt>
                <c:pt idx="346">
                  <c:v>-31.540492695568883</c:v>
                </c:pt>
                <c:pt idx="347">
                  <c:v>-31.540492695568883</c:v>
                </c:pt>
                <c:pt idx="348">
                  <c:v>-31.540492695568883</c:v>
                </c:pt>
                <c:pt idx="349">
                  <c:v>-31.540492695568883</c:v>
                </c:pt>
                <c:pt idx="350">
                  <c:v>-31.540492695568883</c:v>
                </c:pt>
                <c:pt idx="351">
                  <c:v>-31.540492695568883</c:v>
                </c:pt>
                <c:pt idx="352">
                  <c:v>-31.540492695568883</c:v>
                </c:pt>
                <c:pt idx="353">
                  <c:v>-31.540492695568883</c:v>
                </c:pt>
                <c:pt idx="354">
                  <c:v>-31.540492695568883</c:v>
                </c:pt>
                <c:pt idx="355">
                  <c:v>-31.540492695568883</c:v>
                </c:pt>
                <c:pt idx="356">
                  <c:v>-31.540492695568883</c:v>
                </c:pt>
                <c:pt idx="357">
                  <c:v>-31.540492695568883</c:v>
                </c:pt>
                <c:pt idx="358">
                  <c:v>-31.540492695568883</c:v>
                </c:pt>
                <c:pt idx="359">
                  <c:v>-31.540492695568883</c:v>
                </c:pt>
                <c:pt idx="360">
                  <c:v>-31.540492695568883</c:v>
                </c:pt>
                <c:pt idx="361">
                  <c:v>-31.540492695568883</c:v>
                </c:pt>
                <c:pt idx="362">
                  <c:v>-31.540492695568883</c:v>
                </c:pt>
                <c:pt idx="363">
                  <c:v>-31.540492695568883</c:v>
                </c:pt>
                <c:pt idx="364">
                  <c:v>-31.540492695568883</c:v>
                </c:pt>
                <c:pt idx="365">
                  <c:v>-31.540492695568883</c:v>
                </c:pt>
                <c:pt idx="366">
                  <c:v>-31.540492695568883</c:v>
                </c:pt>
                <c:pt idx="367">
                  <c:v>-31.540492695568883</c:v>
                </c:pt>
                <c:pt idx="368">
                  <c:v>-31.540492695568883</c:v>
                </c:pt>
                <c:pt idx="369">
                  <c:v>-31.540492695568883</c:v>
                </c:pt>
                <c:pt idx="370">
                  <c:v>-31.540492695568883</c:v>
                </c:pt>
                <c:pt idx="371">
                  <c:v>-31.540492695568883</c:v>
                </c:pt>
                <c:pt idx="372">
                  <c:v>-31.540492695568883</c:v>
                </c:pt>
                <c:pt idx="373">
                  <c:v>-31.540492695568883</c:v>
                </c:pt>
                <c:pt idx="374">
                  <c:v>-31.540492695568883</c:v>
                </c:pt>
                <c:pt idx="375">
                  <c:v>-31.540492695568883</c:v>
                </c:pt>
                <c:pt idx="376">
                  <c:v>-31.540492695568883</c:v>
                </c:pt>
                <c:pt idx="377">
                  <c:v>-31.540492695568883</c:v>
                </c:pt>
                <c:pt idx="378">
                  <c:v>-31.540492695568883</c:v>
                </c:pt>
                <c:pt idx="379">
                  <c:v>-31.540492695568883</c:v>
                </c:pt>
                <c:pt idx="380">
                  <c:v>-31.540492695568883</c:v>
                </c:pt>
                <c:pt idx="381">
                  <c:v>-31.540492695568883</c:v>
                </c:pt>
                <c:pt idx="382">
                  <c:v>-31.540492695568883</c:v>
                </c:pt>
                <c:pt idx="383">
                  <c:v>-31.540492695568883</c:v>
                </c:pt>
                <c:pt idx="384">
                  <c:v>-31.540492695568883</c:v>
                </c:pt>
                <c:pt idx="385">
                  <c:v>-31.540492695568883</c:v>
                </c:pt>
                <c:pt idx="386">
                  <c:v>-31.540492695568883</c:v>
                </c:pt>
                <c:pt idx="387">
                  <c:v>-31.540492695568883</c:v>
                </c:pt>
                <c:pt idx="388">
                  <c:v>-31.540492695568883</c:v>
                </c:pt>
                <c:pt idx="389">
                  <c:v>-31.540492695568883</c:v>
                </c:pt>
                <c:pt idx="390">
                  <c:v>-31.540492695568883</c:v>
                </c:pt>
                <c:pt idx="391">
                  <c:v>-31.540492695568883</c:v>
                </c:pt>
                <c:pt idx="392">
                  <c:v>-31.540492695568883</c:v>
                </c:pt>
                <c:pt idx="393">
                  <c:v>-31.540492695568883</c:v>
                </c:pt>
                <c:pt idx="394">
                  <c:v>-31.540492695568883</c:v>
                </c:pt>
                <c:pt idx="395">
                  <c:v>-31.540492695568883</c:v>
                </c:pt>
                <c:pt idx="396">
                  <c:v>-31.540492695568883</c:v>
                </c:pt>
                <c:pt idx="397">
                  <c:v>-31.540492695568883</c:v>
                </c:pt>
                <c:pt idx="398">
                  <c:v>-31.540492695568883</c:v>
                </c:pt>
                <c:pt idx="399">
                  <c:v>-31.540492695568883</c:v>
                </c:pt>
                <c:pt idx="400">
                  <c:v>-31.540492695568883</c:v>
                </c:pt>
                <c:pt idx="401">
                  <c:v>-31.540492695568883</c:v>
                </c:pt>
                <c:pt idx="402">
                  <c:v>-31.540492695568883</c:v>
                </c:pt>
                <c:pt idx="403">
                  <c:v>-31.540492695568883</c:v>
                </c:pt>
                <c:pt idx="404">
                  <c:v>-31.540492695568883</c:v>
                </c:pt>
                <c:pt idx="405">
                  <c:v>-31.540492695568883</c:v>
                </c:pt>
                <c:pt idx="406">
                  <c:v>-31.540492695568883</c:v>
                </c:pt>
                <c:pt idx="407">
                  <c:v>-31.540492695568883</c:v>
                </c:pt>
                <c:pt idx="408">
                  <c:v>-31.540492695568883</c:v>
                </c:pt>
                <c:pt idx="409">
                  <c:v>-31.540492695568883</c:v>
                </c:pt>
                <c:pt idx="410">
                  <c:v>-31.540492695568883</c:v>
                </c:pt>
                <c:pt idx="411">
                  <c:v>-31.540492695568883</c:v>
                </c:pt>
                <c:pt idx="412">
                  <c:v>-31.540492695568883</c:v>
                </c:pt>
                <c:pt idx="413">
                  <c:v>-31.540492695568883</c:v>
                </c:pt>
                <c:pt idx="414">
                  <c:v>-31.540492695568883</c:v>
                </c:pt>
                <c:pt idx="415">
                  <c:v>-31.540492695568883</c:v>
                </c:pt>
                <c:pt idx="416">
                  <c:v>-31.540492695568883</c:v>
                </c:pt>
                <c:pt idx="417">
                  <c:v>-31.540492695568883</c:v>
                </c:pt>
                <c:pt idx="418">
                  <c:v>-31.540492695568883</c:v>
                </c:pt>
                <c:pt idx="419">
                  <c:v>-31.540492695568883</c:v>
                </c:pt>
                <c:pt idx="420">
                  <c:v>-31.540492695568883</c:v>
                </c:pt>
                <c:pt idx="421">
                  <c:v>-31.540492695568883</c:v>
                </c:pt>
                <c:pt idx="422">
                  <c:v>-31.540492695568883</c:v>
                </c:pt>
                <c:pt idx="423">
                  <c:v>-31.540492695568883</c:v>
                </c:pt>
                <c:pt idx="424">
                  <c:v>-31.540492695568883</c:v>
                </c:pt>
                <c:pt idx="425">
                  <c:v>-31.540492695568883</c:v>
                </c:pt>
                <c:pt idx="426">
                  <c:v>-31.540492695568883</c:v>
                </c:pt>
                <c:pt idx="427">
                  <c:v>-31.540492695568883</c:v>
                </c:pt>
                <c:pt idx="428">
                  <c:v>-31.540492695568883</c:v>
                </c:pt>
                <c:pt idx="429">
                  <c:v>-31.540492695568883</c:v>
                </c:pt>
              </c:numCache>
            </c:numRef>
          </c:xVal>
          <c:yVal>
            <c:numRef>
              <c:f>'[1]CO2-Caffeine Vert'!$A$2:$A$431</c:f>
              <c:numCache>
                <c:formatCode>General</c:formatCode>
                <c:ptCount val="4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</c:numCache>
            </c:numRef>
          </c:yVal>
        </c:ser>
        <c:ser>
          <c:idx val="3"/>
          <c:order val="3"/>
          <c:tx>
            <c:strRef>
              <c:f>'[1]CO2-Caffeine Vert'!$AQ$1</c:f>
              <c:strCache>
                <c:ptCount val="1"/>
                <c:pt idx="0">
                  <c:v>+3σ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'[1]CO2-Caffeine Vert'!$AQ$2:$AQ$431</c:f>
              <c:numCache>
                <c:formatCode>General</c:formatCode>
                <c:ptCount val="430"/>
                <c:pt idx="0">
                  <c:v>-30.826479733891578</c:v>
                </c:pt>
                <c:pt idx="1">
                  <c:v>-30.826479733891578</c:v>
                </c:pt>
                <c:pt idx="2">
                  <c:v>-30.826479733891578</c:v>
                </c:pt>
                <c:pt idx="3">
                  <c:v>-30.826479733891578</c:v>
                </c:pt>
                <c:pt idx="4">
                  <c:v>-30.826479733891578</c:v>
                </c:pt>
                <c:pt idx="5">
                  <c:v>-30.826479733891578</c:v>
                </c:pt>
                <c:pt idx="6">
                  <c:v>-30.826479733891578</c:v>
                </c:pt>
                <c:pt idx="7">
                  <c:v>-30.826479733891578</c:v>
                </c:pt>
                <c:pt idx="8">
                  <c:v>-30.826479733891578</c:v>
                </c:pt>
                <c:pt idx="9">
                  <c:v>-30.826479733891578</c:v>
                </c:pt>
                <c:pt idx="10">
                  <c:v>-30.826479733891578</c:v>
                </c:pt>
                <c:pt idx="11">
                  <c:v>-30.826479733891578</c:v>
                </c:pt>
                <c:pt idx="12">
                  <c:v>-30.826479733891578</c:v>
                </c:pt>
                <c:pt idx="13">
                  <c:v>-30.826479733891578</c:v>
                </c:pt>
                <c:pt idx="14">
                  <c:v>-30.826479733891578</c:v>
                </c:pt>
                <c:pt idx="15">
                  <c:v>-30.826479733891578</c:v>
                </c:pt>
                <c:pt idx="16">
                  <c:v>-30.826479733891578</c:v>
                </c:pt>
                <c:pt idx="17">
                  <c:v>-30.826479733891578</c:v>
                </c:pt>
                <c:pt idx="18">
                  <c:v>-30.826479733891578</c:v>
                </c:pt>
                <c:pt idx="19">
                  <c:v>-30.826479733891578</c:v>
                </c:pt>
                <c:pt idx="20">
                  <c:v>-30.826479733891578</c:v>
                </c:pt>
                <c:pt idx="21">
                  <c:v>-30.826479733891578</c:v>
                </c:pt>
                <c:pt idx="22">
                  <c:v>-30.826479733891578</c:v>
                </c:pt>
                <c:pt idx="23">
                  <c:v>-30.826479733891578</c:v>
                </c:pt>
                <c:pt idx="24">
                  <c:v>-30.826479733891578</c:v>
                </c:pt>
                <c:pt idx="25">
                  <c:v>-30.826479733891578</c:v>
                </c:pt>
                <c:pt idx="26">
                  <c:v>-30.826479733891578</c:v>
                </c:pt>
                <c:pt idx="27">
                  <c:v>-30.826479733891578</c:v>
                </c:pt>
                <c:pt idx="28">
                  <c:v>-30.826479733891578</c:v>
                </c:pt>
                <c:pt idx="29">
                  <c:v>-30.826479733891578</c:v>
                </c:pt>
                <c:pt idx="30">
                  <c:v>-30.826479733891578</c:v>
                </c:pt>
                <c:pt idx="31">
                  <c:v>-30.826479733891578</c:v>
                </c:pt>
                <c:pt idx="32">
                  <c:v>-30.826479733891578</c:v>
                </c:pt>
                <c:pt idx="33">
                  <c:v>-30.826479733891578</c:v>
                </c:pt>
                <c:pt idx="34">
                  <c:v>-30.826479733891578</c:v>
                </c:pt>
                <c:pt idx="35">
                  <c:v>-30.826479733891578</c:v>
                </c:pt>
                <c:pt idx="36">
                  <c:v>-30.826479733891578</c:v>
                </c:pt>
                <c:pt idx="37">
                  <c:v>-30.826479733891578</c:v>
                </c:pt>
                <c:pt idx="38">
                  <c:v>-30.826479733891578</c:v>
                </c:pt>
                <c:pt idx="39">
                  <c:v>-30.826479733891578</c:v>
                </c:pt>
                <c:pt idx="40">
                  <c:v>-30.826479733891578</c:v>
                </c:pt>
                <c:pt idx="41">
                  <c:v>-30.826479733891578</c:v>
                </c:pt>
                <c:pt idx="42">
                  <c:v>-30.826479733891578</c:v>
                </c:pt>
                <c:pt idx="43">
                  <c:v>-30.826479733891578</c:v>
                </c:pt>
                <c:pt idx="44">
                  <c:v>-30.826479733891578</c:v>
                </c:pt>
                <c:pt idx="45">
                  <c:v>-30.826479733891578</c:v>
                </c:pt>
                <c:pt idx="46">
                  <c:v>-30.826479733891578</c:v>
                </c:pt>
                <c:pt idx="47">
                  <c:v>-30.826479733891578</c:v>
                </c:pt>
                <c:pt idx="48">
                  <c:v>-30.826479733891578</c:v>
                </c:pt>
                <c:pt idx="49">
                  <c:v>-30.826479733891578</c:v>
                </c:pt>
                <c:pt idx="50">
                  <c:v>-30.826479733891578</c:v>
                </c:pt>
                <c:pt idx="51">
                  <c:v>-30.826479733891578</c:v>
                </c:pt>
                <c:pt idx="52">
                  <c:v>-30.826479733891578</c:v>
                </c:pt>
                <c:pt idx="53">
                  <c:v>-30.826479733891578</c:v>
                </c:pt>
                <c:pt idx="54">
                  <c:v>-30.826479733891578</c:v>
                </c:pt>
                <c:pt idx="55">
                  <c:v>-30.826479733891578</c:v>
                </c:pt>
                <c:pt idx="56">
                  <c:v>-30.826479733891578</c:v>
                </c:pt>
                <c:pt idx="57">
                  <c:v>-30.826479733891578</c:v>
                </c:pt>
                <c:pt idx="58">
                  <c:v>-30.826479733891578</c:v>
                </c:pt>
                <c:pt idx="59">
                  <c:v>-30.826479733891578</c:v>
                </c:pt>
                <c:pt idx="60">
                  <c:v>-30.826479733891578</c:v>
                </c:pt>
                <c:pt idx="61">
                  <c:v>-30.826479733891578</c:v>
                </c:pt>
                <c:pt idx="62">
                  <c:v>-30.826479733891578</c:v>
                </c:pt>
                <c:pt idx="63">
                  <c:v>-30.826479733891578</c:v>
                </c:pt>
                <c:pt idx="64">
                  <c:v>-30.826479733891578</c:v>
                </c:pt>
                <c:pt idx="65">
                  <c:v>-30.826479733891578</c:v>
                </c:pt>
                <c:pt idx="66">
                  <c:v>-30.826479733891578</c:v>
                </c:pt>
                <c:pt idx="67">
                  <c:v>-30.826479733891578</c:v>
                </c:pt>
                <c:pt idx="68">
                  <c:v>-30.826479733891578</c:v>
                </c:pt>
                <c:pt idx="69">
                  <c:v>-30.826479733891578</c:v>
                </c:pt>
                <c:pt idx="70">
                  <c:v>-30.826479733891578</c:v>
                </c:pt>
                <c:pt idx="71">
                  <c:v>-30.826479733891578</c:v>
                </c:pt>
                <c:pt idx="72">
                  <c:v>-30.826479733891578</c:v>
                </c:pt>
                <c:pt idx="73">
                  <c:v>-30.826479733891578</c:v>
                </c:pt>
                <c:pt idx="74">
                  <c:v>-30.826479733891578</c:v>
                </c:pt>
                <c:pt idx="75">
                  <c:v>-30.826479733891578</c:v>
                </c:pt>
                <c:pt idx="76">
                  <c:v>-30.826479733891578</c:v>
                </c:pt>
                <c:pt idx="77">
                  <c:v>-30.826479733891578</c:v>
                </c:pt>
                <c:pt idx="78">
                  <c:v>-30.826479733891578</c:v>
                </c:pt>
                <c:pt idx="79">
                  <c:v>-30.826479733891578</c:v>
                </c:pt>
                <c:pt idx="80">
                  <c:v>-30.826479733891578</c:v>
                </c:pt>
                <c:pt idx="81">
                  <c:v>-30.826479733891578</c:v>
                </c:pt>
                <c:pt idx="82">
                  <c:v>-30.826479733891578</c:v>
                </c:pt>
                <c:pt idx="83">
                  <c:v>-30.826479733891578</c:v>
                </c:pt>
                <c:pt idx="84">
                  <c:v>-30.826479733891578</c:v>
                </c:pt>
                <c:pt idx="85">
                  <c:v>-30.826479733891578</c:v>
                </c:pt>
                <c:pt idx="86">
                  <c:v>-30.826479733891578</c:v>
                </c:pt>
                <c:pt idx="87">
                  <c:v>-30.826479733891578</c:v>
                </c:pt>
                <c:pt idx="88">
                  <c:v>-30.826479733891578</c:v>
                </c:pt>
                <c:pt idx="89">
                  <c:v>-30.826479733891578</c:v>
                </c:pt>
                <c:pt idx="90">
                  <c:v>-30.826479733891578</c:v>
                </c:pt>
                <c:pt idx="91">
                  <c:v>-30.826479733891578</c:v>
                </c:pt>
                <c:pt idx="92">
                  <c:v>-30.826479733891578</c:v>
                </c:pt>
                <c:pt idx="93">
                  <c:v>-30.826479733891578</c:v>
                </c:pt>
                <c:pt idx="94">
                  <c:v>-30.826479733891578</c:v>
                </c:pt>
                <c:pt idx="95">
                  <c:v>-30.826479733891578</c:v>
                </c:pt>
                <c:pt idx="96">
                  <c:v>-30.826479733891578</c:v>
                </c:pt>
                <c:pt idx="97">
                  <c:v>-30.826479733891578</c:v>
                </c:pt>
                <c:pt idx="98">
                  <c:v>-30.826479733891578</c:v>
                </c:pt>
                <c:pt idx="99">
                  <c:v>-30.826479733891578</c:v>
                </c:pt>
                <c:pt idx="100">
                  <c:v>-30.826479733891578</c:v>
                </c:pt>
                <c:pt idx="101">
                  <c:v>-30.826479733891578</c:v>
                </c:pt>
                <c:pt idx="102">
                  <c:v>-30.826479733891578</c:v>
                </c:pt>
                <c:pt idx="103">
                  <c:v>-30.826479733891578</c:v>
                </c:pt>
                <c:pt idx="104">
                  <c:v>-30.826479733891578</c:v>
                </c:pt>
                <c:pt idx="105">
                  <c:v>-30.826479733891578</c:v>
                </c:pt>
                <c:pt idx="106">
                  <c:v>-30.826479733891578</c:v>
                </c:pt>
                <c:pt idx="107">
                  <c:v>-30.826479733891578</c:v>
                </c:pt>
                <c:pt idx="108">
                  <c:v>-30.826479733891578</c:v>
                </c:pt>
                <c:pt idx="109">
                  <c:v>-30.826479733891578</c:v>
                </c:pt>
                <c:pt idx="110">
                  <c:v>-30.826479733891578</c:v>
                </c:pt>
                <c:pt idx="111">
                  <c:v>-30.826479733891578</c:v>
                </c:pt>
                <c:pt idx="112">
                  <c:v>-30.826479733891578</c:v>
                </c:pt>
                <c:pt idx="113">
                  <c:v>-30.826479733891578</c:v>
                </c:pt>
                <c:pt idx="114">
                  <c:v>-30.826479733891578</c:v>
                </c:pt>
                <c:pt idx="115">
                  <c:v>-30.826479733891578</c:v>
                </c:pt>
                <c:pt idx="116">
                  <c:v>-30.826479733891578</c:v>
                </c:pt>
                <c:pt idx="117">
                  <c:v>-30.826479733891578</c:v>
                </c:pt>
                <c:pt idx="118">
                  <c:v>-30.826479733891578</c:v>
                </c:pt>
                <c:pt idx="119">
                  <c:v>-30.826479733891578</c:v>
                </c:pt>
                <c:pt idx="120">
                  <c:v>-30.826479733891578</c:v>
                </c:pt>
                <c:pt idx="121">
                  <c:v>-30.826479733891578</c:v>
                </c:pt>
                <c:pt idx="122">
                  <c:v>-30.826479733891578</c:v>
                </c:pt>
                <c:pt idx="123">
                  <c:v>-30.826479733891578</c:v>
                </c:pt>
                <c:pt idx="124">
                  <c:v>-30.826479733891578</c:v>
                </c:pt>
                <c:pt idx="125">
                  <c:v>-30.826479733891578</c:v>
                </c:pt>
                <c:pt idx="126">
                  <c:v>-30.826479733891578</c:v>
                </c:pt>
                <c:pt idx="127">
                  <c:v>-30.826479733891578</c:v>
                </c:pt>
                <c:pt idx="128">
                  <c:v>-30.826479733891578</c:v>
                </c:pt>
                <c:pt idx="129">
                  <c:v>-30.826479733891578</c:v>
                </c:pt>
                <c:pt idx="130">
                  <c:v>-30.826479733891578</c:v>
                </c:pt>
                <c:pt idx="131">
                  <c:v>-30.826479733891578</c:v>
                </c:pt>
                <c:pt idx="132">
                  <c:v>-30.826479733891578</c:v>
                </c:pt>
                <c:pt idx="133">
                  <c:v>-30.826479733891578</c:v>
                </c:pt>
                <c:pt idx="134">
                  <c:v>-30.826479733891578</c:v>
                </c:pt>
                <c:pt idx="135">
                  <c:v>-30.826479733891578</c:v>
                </c:pt>
                <c:pt idx="136">
                  <c:v>-30.826479733891578</c:v>
                </c:pt>
                <c:pt idx="137">
                  <c:v>-30.826479733891578</c:v>
                </c:pt>
                <c:pt idx="138">
                  <c:v>-30.826479733891578</c:v>
                </c:pt>
                <c:pt idx="139">
                  <c:v>-30.826479733891578</c:v>
                </c:pt>
                <c:pt idx="140">
                  <c:v>-30.826479733891578</c:v>
                </c:pt>
                <c:pt idx="141">
                  <c:v>-30.826479733891578</c:v>
                </c:pt>
                <c:pt idx="142">
                  <c:v>-30.826479733891578</c:v>
                </c:pt>
                <c:pt idx="143">
                  <c:v>-30.826479733891578</c:v>
                </c:pt>
                <c:pt idx="144">
                  <c:v>-30.826479733891578</c:v>
                </c:pt>
                <c:pt idx="145">
                  <c:v>-30.826479733891578</c:v>
                </c:pt>
                <c:pt idx="146">
                  <c:v>-30.826479733891578</c:v>
                </c:pt>
                <c:pt idx="147">
                  <c:v>-30.826479733891578</c:v>
                </c:pt>
                <c:pt idx="148">
                  <c:v>-30.826479733891578</c:v>
                </c:pt>
                <c:pt idx="149">
                  <c:v>-30.826479733891578</c:v>
                </c:pt>
                <c:pt idx="150">
                  <c:v>-30.826479733891578</c:v>
                </c:pt>
                <c:pt idx="151">
                  <c:v>-30.826479733891578</c:v>
                </c:pt>
                <c:pt idx="152">
                  <c:v>-30.826479733891578</c:v>
                </c:pt>
                <c:pt idx="153">
                  <c:v>-30.826479733891578</c:v>
                </c:pt>
                <c:pt idx="154">
                  <c:v>-30.826479733891578</c:v>
                </c:pt>
                <c:pt idx="155">
                  <c:v>-30.826479733891578</c:v>
                </c:pt>
                <c:pt idx="156">
                  <c:v>-30.826479733891578</c:v>
                </c:pt>
                <c:pt idx="157">
                  <c:v>-30.826479733891578</c:v>
                </c:pt>
                <c:pt idx="158">
                  <c:v>-30.826479733891578</c:v>
                </c:pt>
                <c:pt idx="159">
                  <c:v>-30.826479733891578</c:v>
                </c:pt>
                <c:pt idx="160">
                  <c:v>-30.826479733891578</c:v>
                </c:pt>
                <c:pt idx="161">
                  <c:v>-30.826479733891578</c:v>
                </c:pt>
                <c:pt idx="162">
                  <c:v>-30.826479733891578</c:v>
                </c:pt>
                <c:pt idx="163">
                  <c:v>-30.826479733891578</c:v>
                </c:pt>
                <c:pt idx="164">
                  <c:v>-30.826479733891578</c:v>
                </c:pt>
                <c:pt idx="165">
                  <c:v>-30.826479733891578</c:v>
                </c:pt>
                <c:pt idx="166">
                  <c:v>-30.826479733891578</c:v>
                </c:pt>
                <c:pt idx="167">
                  <c:v>-30.826479733891578</c:v>
                </c:pt>
                <c:pt idx="168">
                  <c:v>-30.826479733891578</c:v>
                </c:pt>
                <c:pt idx="169">
                  <c:v>-30.826479733891578</c:v>
                </c:pt>
                <c:pt idx="170">
                  <c:v>-30.826479733891578</c:v>
                </c:pt>
                <c:pt idx="171">
                  <c:v>-30.826479733891578</c:v>
                </c:pt>
                <c:pt idx="172">
                  <c:v>-30.826479733891578</c:v>
                </c:pt>
                <c:pt idx="173">
                  <c:v>-30.826479733891578</c:v>
                </c:pt>
                <c:pt idx="174">
                  <c:v>-30.826479733891578</c:v>
                </c:pt>
                <c:pt idx="175">
                  <c:v>-30.826479733891578</c:v>
                </c:pt>
                <c:pt idx="176">
                  <c:v>-30.826479733891578</c:v>
                </c:pt>
                <c:pt idx="177">
                  <c:v>-30.826479733891578</c:v>
                </c:pt>
                <c:pt idx="178">
                  <c:v>-30.826479733891578</c:v>
                </c:pt>
                <c:pt idx="179">
                  <c:v>-30.826479733891578</c:v>
                </c:pt>
                <c:pt idx="180">
                  <c:v>-30.826479733891578</c:v>
                </c:pt>
                <c:pt idx="181">
                  <c:v>-30.826479733891578</c:v>
                </c:pt>
                <c:pt idx="182">
                  <c:v>-30.826479733891578</c:v>
                </c:pt>
                <c:pt idx="183">
                  <c:v>-30.826479733891578</c:v>
                </c:pt>
                <c:pt idx="184">
                  <c:v>-30.826479733891578</c:v>
                </c:pt>
                <c:pt idx="185">
                  <c:v>-30.826479733891578</c:v>
                </c:pt>
                <c:pt idx="186">
                  <c:v>-30.826479733891578</c:v>
                </c:pt>
                <c:pt idx="187">
                  <c:v>-30.826479733891578</c:v>
                </c:pt>
                <c:pt idx="188">
                  <c:v>-30.826479733891578</c:v>
                </c:pt>
                <c:pt idx="189">
                  <c:v>-30.826479733891578</c:v>
                </c:pt>
                <c:pt idx="190">
                  <c:v>-30.826479733891578</c:v>
                </c:pt>
                <c:pt idx="191">
                  <c:v>-30.826479733891578</c:v>
                </c:pt>
                <c:pt idx="192">
                  <c:v>-30.826479733891578</c:v>
                </c:pt>
                <c:pt idx="193">
                  <c:v>-30.826479733891578</c:v>
                </c:pt>
                <c:pt idx="194">
                  <c:v>-30.826479733891578</c:v>
                </c:pt>
                <c:pt idx="195">
                  <c:v>-30.826479733891578</c:v>
                </c:pt>
                <c:pt idx="196">
                  <c:v>-30.826479733891578</c:v>
                </c:pt>
                <c:pt idx="197">
                  <c:v>-30.826479733891578</c:v>
                </c:pt>
                <c:pt idx="198">
                  <c:v>-30.826479733891578</c:v>
                </c:pt>
                <c:pt idx="199">
                  <c:v>-30.826479733891578</c:v>
                </c:pt>
                <c:pt idx="200">
                  <c:v>-30.826479733891578</c:v>
                </c:pt>
                <c:pt idx="201">
                  <c:v>-30.826479733891578</c:v>
                </c:pt>
                <c:pt idx="202">
                  <c:v>-30.826479733891578</c:v>
                </c:pt>
                <c:pt idx="203">
                  <c:v>-30.826479733891578</c:v>
                </c:pt>
                <c:pt idx="204">
                  <c:v>-30.826479733891578</c:v>
                </c:pt>
                <c:pt idx="205">
                  <c:v>-30.826479733891578</c:v>
                </c:pt>
                <c:pt idx="206">
                  <c:v>-30.826479733891578</c:v>
                </c:pt>
                <c:pt idx="207">
                  <c:v>-30.826479733891578</c:v>
                </c:pt>
                <c:pt idx="208">
                  <c:v>-30.826479733891578</c:v>
                </c:pt>
                <c:pt idx="209">
                  <c:v>-30.826479733891578</c:v>
                </c:pt>
                <c:pt idx="210">
                  <c:v>-30.826479733891578</c:v>
                </c:pt>
                <c:pt idx="211">
                  <c:v>-30.826479733891578</c:v>
                </c:pt>
                <c:pt idx="212">
                  <c:v>-30.826479733891578</c:v>
                </c:pt>
                <c:pt idx="213">
                  <c:v>-30.826479733891578</c:v>
                </c:pt>
                <c:pt idx="214">
                  <c:v>-30.826479733891578</c:v>
                </c:pt>
                <c:pt idx="215">
                  <c:v>-30.826479733891578</c:v>
                </c:pt>
                <c:pt idx="216">
                  <c:v>-30.826479733891578</c:v>
                </c:pt>
                <c:pt idx="217">
                  <c:v>-30.826479733891578</c:v>
                </c:pt>
                <c:pt idx="218">
                  <c:v>-30.826479733891578</c:v>
                </c:pt>
                <c:pt idx="219">
                  <c:v>-30.826479733891578</c:v>
                </c:pt>
                <c:pt idx="220">
                  <c:v>-30.826479733891578</c:v>
                </c:pt>
                <c:pt idx="221">
                  <c:v>-30.826479733891578</c:v>
                </c:pt>
                <c:pt idx="222">
                  <c:v>-30.826479733891578</c:v>
                </c:pt>
                <c:pt idx="223">
                  <c:v>-30.826479733891578</c:v>
                </c:pt>
                <c:pt idx="224">
                  <c:v>-30.826479733891578</c:v>
                </c:pt>
                <c:pt idx="225">
                  <c:v>-30.826479733891578</c:v>
                </c:pt>
                <c:pt idx="226">
                  <c:v>-30.826479733891578</c:v>
                </c:pt>
                <c:pt idx="227">
                  <c:v>-30.826479733891578</c:v>
                </c:pt>
                <c:pt idx="228">
                  <c:v>-30.826479733891578</c:v>
                </c:pt>
                <c:pt idx="229">
                  <c:v>-30.826479733891578</c:v>
                </c:pt>
                <c:pt idx="230">
                  <c:v>-30.826479733891578</c:v>
                </c:pt>
                <c:pt idx="231">
                  <c:v>-30.826479733891578</c:v>
                </c:pt>
                <c:pt idx="232">
                  <c:v>-30.826479733891578</c:v>
                </c:pt>
                <c:pt idx="233">
                  <c:v>-30.826479733891578</c:v>
                </c:pt>
                <c:pt idx="234">
                  <c:v>-30.826479733891578</c:v>
                </c:pt>
                <c:pt idx="235">
                  <c:v>-30.826479733891578</c:v>
                </c:pt>
                <c:pt idx="236">
                  <c:v>-30.826479733891578</c:v>
                </c:pt>
                <c:pt idx="237">
                  <c:v>-30.826479733891578</c:v>
                </c:pt>
                <c:pt idx="238">
                  <c:v>-30.826479733891578</c:v>
                </c:pt>
                <c:pt idx="239">
                  <c:v>-30.826479733891578</c:v>
                </c:pt>
                <c:pt idx="240">
                  <c:v>-30.826479733891578</c:v>
                </c:pt>
                <c:pt idx="241">
                  <c:v>-30.826479733891578</c:v>
                </c:pt>
                <c:pt idx="242">
                  <c:v>-30.826479733891578</c:v>
                </c:pt>
                <c:pt idx="243">
                  <c:v>-30.826479733891578</c:v>
                </c:pt>
                <c:pt idx="244">
                  <c:v>-30.826479733891578</c:v>
                </c:pt>
                <c:pt idx="245">
                  <c:v>-30.826479733891578</c:v>
                </c:pt>
                <c:pt idx="246">
                  <c:v>-30.826479733891578</c:v>
                </c:pt>
                <c:pt idx="247">
                  <c:v>-30.826479733891578</c:v>
                </c:pt>
                <c:pt idx="248">
                  <c:v>-30.826479733891578</c:v>
                </c:pt>
                <c:pt idx="249">
                  <c:v>-30.826479733891578</c:v>
                </c:pt>
                <c:pt idx="250">
                  <c:v>-30.826479733891578</c:v>
                </c:pt>
                <c:pt idx="251">
                  <c:v>-30.826479733891578</c:v>
                </c:pt>
                <c:pt idx="252">
                  <c:v>-30.826479733891578</c:v>
                </c:pt>
                <c:pt idx="253">
                  <c:v>-30.826479733891578</c:v>
                </c:pt>
                <c:pt idx="254">
                  <c:v>-30.826479733891578</c:v>
                </c:pt>
                <c:pt idx="255">
                  <c:v>-30.826479733891578</c:v>
                </c:pt>
                <c:pt idx="256">
                  <c:v>-30.826479733891578</c:v>
                </c:pt>
                <c:pt idx="257">
                  <c:v>-30.826479733891578</c:v>
                </c:pt>
                <c:pt idx="258">
                  <c:v>-30.826479733891578</c:v>
                </c:pt>
                <c:pt idx="259">
                  <c:v>-30.826479733891578</c:v>
                </c:pt>
                <c:pt idx="260">
                  <c:v>-30.826479733891578</c:v>
                </c:pt>
                <c:pt idx="261">
                  <c:v>-30.826479733891578</c:v>
                </c:pt>
                <c:pt idx="262">
                  <c:v>-30.826479733891578</c:v>
                </c:pt>
                <c:pt idx="263">
                  <c:v>-30.826479733891578</c:v>
                </c:pt>
                <c:pt idx="264">
                  <c:v>-30.826479733891578</c:v>
                </c:pt>
                <c:pt idx="265">
                  <c:v>-30.826479733891578</c:v>
                </c:pt>
                <c:pt idx="266">
                  <c:v>-30.826479733891578</c:v>
                </c:pt>
                <c:pt idx="267">
                  <c:v>-30.826479733891578</c:v>
                </c:pt>
                <c:pt idx="268">
                  <c:v>-30.826479733891578</c:v>
                </c:pt>
                <c:pt idx="269">
                  <c:v>-30.826479733891578</c:v>
                </c:pt>
                <c:pt idx="270">
                  <c:v>-30.826479733891578</c:v>
                </c:pt>
                <c:pt idx="271">
                  <c:v>-30.826479733891578</c:v>
                </c:pt>
                <c:pt idx="272">
                  <c:v>-30.826479733891578</c:v>
                </c:pt>
                <c:pt idx="273">
                  <c:v>-30.826479733891578</c:v>
                </c:pt>
                <c:pt idx="274">
                  <c:v>-30.826479733891578</c:v>
                </c:pt>
                <c:pt idx="275">
                  <c:v>-30.826479733891578</c:v>
                </c:pt>
                <c:pt idx="276">
                  <c:v>-30.826479733891578</c:v>
                </c:pt>
                <c:pt idx="277">
                  <c:v>-30.826479733891578</c:v>
                </c:pt>
                <c:pt idx="278">
                  <c:v>-30.826479733891578</c:v>
                </c:pt>
                <c:pt idx="279">
                  <c:v>-30.826479733891578</c:v>
                </c:pt>
                <c:pt idx="280">
                  <c:v>-30.826479733891578</c:v>
                </c:pt>
                <c:pt idx="281">
                  <c:v>-30.826479733891578</c:v>
                </c:pt>
                <c:pt idx="282">
                  <c:v>-30.826479733891578</c:v>
                </c:pt>
                <c:pt idx="283">
                  <c:v>-30.826479733891578</c:v>
                </c:pt>
                <c:pt idx="284">
                  <c:v>-30.826479733891578</c:v>
                </c:pt>
                <c:pt idx="285">
                  <c:v>-30.826479733891578</c:v>
                </c:pt>
                <c:pt idx="286">
                  <c:v>-30.826479733891578</c:v>
                </c:pt>
                <c:pt idx="287">
                  <c:v>-30.826479733891578</c:v>
                </c:pt>
                <c:pt idx="288">
                  <c:v>-30.826479733891578</c:v>
                </c:pt>
                <c:pt idx="289">
                  <c:v>-30.826479733891578</c:v>
                </c:pt>
                <c:pt idx="290">
                  <c:v>-30.826479733891578</c:v>
                </c:pt>
                <c:pt idx="291">
                  <c:v>-30.826479733891578</c:v>
                </c:pt>
                <c:pt idx="292">
                  <c:v>-30.826479733891578</c:v>
                </c:pt>
                <c:pt idx="293">
                  <c:v>-30.826479733891578</c:v>
                </c:pt>
                <c:pt idx="294">
                  <c:v>-30.826479733891578</c:v>
                </c:pt>
                <c:pt idx="295">
                  <c:v>-30.826479733891578</c:v>
                </c:pt>
                <c:pt idx="296">
                  <c:v>-30.826479733891578</c:v>
                </c:pt>
                <c:pt idx="297">
                  <c:v>-30.826479733891578</c:v>
                </c:pt>
                <c:pt idx="298">
                  <c:v>-30.826479733891578</c:v>
                </c:pt>
                <c:pt idx="299">
                  <c:v>-30.826479733891578</c:v>
                </c:pt>
                <c:pt idx="300">
                  <c:v>-30.826479733891578</c:v>
                </c:pt>
                <c:pt idx="301">
                  <c:v>-30.826479733891578</c:v>
                </c:pt>
                <c:pt idx="302">
                  <c:v>-30.826479733891578</c:v>
                </c:pt>
                <c:pt idx="303">
                  <c:v>-30.826479733891578</c:v>
                </c:pt>
                <c:pt idx="304">
                  <c:v>-30.826479733891578</c:v>
                </c:pt>
                <c:pt idx="305">
                  <c:v>-30.826479733891578</c:v>
                </c:pt>
                <c:pt idx="306">
                  <c:v>-30.826479733891578</c:v>
                </c:pt>
                <c:pt idx="307">
                  <c:v>-30.826479733891578</c:v>
                </c:pt>
                <c:pt idx="308">
                  <c:v>-30.826479733891578</c:v>
                </c:pt>
                <c:pt idx="309">
                  <c:v>-30.826479733891578</c:v>
                </c:pt>
                <c:pt idx="310">
                  <c:v>-30.826479733891578</c:v>
                </c:pt>
                <c:pt idx="311">
                  <c:v>-30.826479733891578</c:v>
                </c:pt>
                <c:pt idx="312">
                  <c:v>-30.826479733891578</c:v>
                </c:pt>
                <c:pt idx="313">
                  <c:v>-30.826479733891578</c:v>
                </c:pt>
                <c:pt idx="314">
                  <c:v>-30.826479733891578</c:v>
                </c:pt>
                <c:pt idx="315">
                  <c:v>-30.826479733891578</c:v>
                </c:pt>
                <c:pt idx="316">
                  <c:v>-30.826479733891578</c:v>
                </c:pt>
                <c:pt idx="317">
                  <c:v>-30.826479733891578</c:v>
                </c:pt>
                <c:pt idx="318">
                  <c:v>-30.826479733891578</c:v>
                </c:pt>
                <c:pt idx="319">
                  <c:v>-30.826479733891578</c:v>
                </c:pt>
                <c:pt idx="320">
                  <c:v>-30.826479733891578</c:v>
                </c:pt>
                <c:pt idx="321">
                  <c:v>-30.826479733891578</c:v>
                </c:pt>
                <c:pt idx="322">
                  <c:v>-30.826479733891578</c:v>
                </c:pt>
                <c:pt idx="323">
                  <c:v>-30.826479733891578</c:v>
                </c:pt>
                <c:pt idx="324">
                  <c:v>-30.826479733891578</c:v>
                </c:pt>
                <c:pt idx="325">
                  <c:v>-30.826479733891578</c:v>
                </c:pt>
                <c:pt idx="326">
                  <c:v>-30.826479733891578</c:v>
                </c:pt>
                <c:pt idx="327">
                  <c:v>-30.826479733891578</c:v>
                </c:pt>
                <c:pt idx="328">
                  <c:v>-30.826479733891578</c:v>
                </c:pt>
                <c:pt idx="329">
                  <c:v>-30.826479733891578</c:v>
                </c:pt>
                <c:pt idx="330">
                  <c:v>-30.826479733891578</c:v>
                </c:pt>
                <c:pt idx="331">
                  <c:v>-30.826479733891578</c:v>
                </c:pt>
                <c:pt idx="332">
                  <c:v>-30.826479733891578</c:v>
                </c:pt>
                <c:pt idx="333">
                  <c:v>-30.826479733891578</c:v>
                </c:pt>
                <c:pt idx="334">
                  <c:v>-30.826479733891578</c:v>
                </c:pt>
                <c:pt idx="335">
                  <c:v>-30.826479733891578</c:v>
                </c:pt>
                <c:pt idx="336">
                  <c:v>-30.826479733891578</c:v>
                </c:pt>
                <c:pt idx="337">
                  <c:v>-30.826479733891578</c:v>
                </c:pt>
                <c:pt idx="338">
                  <c:v>-30.826479733891578</c:v>
                </c:pt>
                <c:pt idx="339">
                  <c:v>-30.826479733891578</c:v>
                </c:pt>
                <c:pt idx="340">
                  <c:v>-30.826479733891578</c:v>
                </c:pt>
                <c:pt idx="341">
                  <c:v>-30.826479733891578</c:v>
                </c:pt>
                <c:pt idx="342">
                  <c:v>-30.826479733891578</c:v>
                </c:pt>
                <c:pt idx="343">
                  <c:v>-30.826479733891578</c:v>
                </c:pt>
                <c:pt idx="344">
                  <c:v>-30.826479733891578</c:v>
                </c:pt>
                <c:pt idx="345">
                  <c:v>-30.826479733891578</c:v>
                </c:pt>
                <c:pt idx="346">
                  <c:v>-30.826479733891578</c:v>
                </c:pt>
                <c:pt idx="347">
                  <c:v>-30.826479733891578</c:v>
                </c:pt>
                <c:pt idx="348">
                  <c:v>-30.826479733891578</c:v>
                </c:pt>
                <c:pt idx="349">
                  <c:v>-30.826479733891578</c:v>
                </c:pt>
                <c:pt idx="350">
                  <c:v>-30.826479733891578</c:v>
                </c:pt>
                <c:pt idx="351">
                  <c:v>-30.826479733891578</c:v>
                </c:pt>
                <c:pt idx="352">
                  <c:v>-30.826479733891578</c:v>
                </c:pt>
                <c:pt idx="353">
                  <c:v>-30.826479733891578</c:v>
                </c:pt>
                <c:pt idx="354">
                  <c:v>-30.826479733891578</c:v>
                </c:pt>
                <c:pt idx="355">
                  <c:v>-30.826479733891578</c:v>
                </c:pt>
                <c:pt idx="356">
                  <c:v>-30.826479733891578</c:v>
                </c:pt>
                <c:pt idx="357">
                  <c:v>-30.826479733891578</c:v>
                </c:pt>
                <c:pt idx="358">
                  <c:v>-30.826479733891578</c:v>
                </c:pt>
                <c:pt idx="359">
                  <c:v>-30.826479733891578</c:v>
                </c:pt>
                <c:pt idx="360">
                  <c:v>-30.826479733891578</c:v>
                </c:pt>
                <c:pt idx="361">
                  <c:v>-30.826479733891578</c:v>
                </c:pt>
                <c:pt idx="362">
                  <c:v>-30.826479733891578</c:v>
                </c:pt>
                <c:pt idx="363">
                  <c:v>-30.826479733891578</c:v>
                </c:pt>
                <c:pt idx="364">
                  <c:v>-30.826479733891578</c:v>
                </c:pt>
                <c:pt idx="365">
                  <c:v>-30.826479733891578</c:v>
                </c:pt>
                <c:pt idx="366">
                  <c:v>-30.826479733891578</c:v>
                </c:pt>
                <c:pt idx="367">
                  <c:v>-30.826479733891578</c:v>
                </c:pt>
                <c:pt idx="368">
                  <c:v>-30.826479733891578</c:v>
                </c:pt>
                <c:pt idx="369">
                  <c:v>-30.826479733891578</c:v>
                </c:pt>
                <c:pt idx="370">
                  <c:v>-30.826479733891578</c:v>
                </c:pt>
                <c:pt idx="371">
                  <c:v>-30.826479733891578</c:v>
                </c:pt>
                <c:pt idx="372">
                  <c:v>-30.826479733891578</c:v>
                </c:pt>
                <c:pt idx="373">
                  <c:v>-30.826479733891578</c:v>
                </c:pt>
                <c:pt idx="374">
                  <c:v>-30.826479733891578</c:v>
                </c:pt>
                <c:pt idx="375">
                  <c:v>-30.826479733891578</c:v>
                </c:pt>
                <c:pt idx="376">
                  <c:v>-30.826479733891578</c:v>
                </c:pt>
                <c:pt idx="377">
                  <c:v>-30.826479733891578</c:v>
                </c:pt>
                <c:pt idx="378">
                  <c:v>-30.826479733891578</c:v>
                </c:pt>
                <c:pt idx="379">
                  <c:v>-30.826479733891578</c:v>
                </c:pt>
                <c:pt idx="380">
                  <c:v>-30.826479733891578</c:v>
                </c:pt>
                <c:pt idx="381">
                  <c:v>-30.826479733891578</c:v>
                </c:pt>
                <c:pt idx="382">
                  <c:v>-30.826479733891578</c:v>
                </c:pt>
                <c:pt idx="383">
                  <c:v>-30.826479733891578</c:v>
                </c:pt>
                <c:pt idx="384">
                  <c:v>-30.826479733891578</c:v>
                </c:pt>
                <c:pt idx="385">
                  <c:v>-30.826479733891578</c:v>
                </c:pt>
                <c:pt idx="386">
                  <c:v>-30.826479733891578</c:v>
                </c:pt>
                <c:pt idx="387">
                  <c:v>-30.826479733891578</c:v>
                </c:pt>
                <c:pt idx="388">
                  <c:v>-30.826479733891578</c:v>
                </c:pt>
                <c:pt idx="389">
                  <c:v>-30.826479733891578</c:v>
                </c:pt>
                <c:pt idx="390">
                  <c:v>-30.826479733891578</c:v>
                </c:pt>
                <c:pt idx="391">
                  <c:v>-30.826479733891578</c:v>
                </c:pt>
                <c:pt idx="392">
                  <c:v>-30.826479733891578</c:v>
                </c:pt>
                <c:pt idx="393">
                  <c:v>-30.826479733891578</c:v>
                </c:pt>
                <c:pt idx="394">
                  <c:v>-30.826479733891578</c:v>
                </c:pt>
                <c:pt idx="395">
                  <c:v>-30.826479733891578</c:v>
                </c:pt>
                <c:pt idx="396">
                  <c:v>-30.826479733891578</c:v>
                </c:pt>
                <c:pt idx="397">
                  <c:v>-30.826479733891578</c:v>
                </c:pt>
                <c:pt idx="398">
                  <c:v>-30.826479733891578</c:v>
                </c:pt>
                <c:pt idx="399">
                  <c:v>-30.826479733891578</c:v>
                </c:pt>
                <c:pt idx="400">
                  <c:v>-30.826479733891578</c:v>
                </c:pt>
                <c:pt idx="401">
                  <c:v>-30.826479733891578</c:v>
                </c:pt>
                <c:pt idx="402">
                  <c:v>-30.826479733891578</c:v>
                </c:pt>
                <c:pt idx="403">
                  <c:v>-30.826479733891578</c:v>
                </c:pt>
                <c:pt idx="404">
                  <c:v>-30.826479733891578</c:v>
                </c:pt>
                <c:pt idx="405">
                  <c:v>-30.826479733891578</c:v>
                </c:pt>
                <c:pt idx="406">
                  <c:v>-30.826479733891578</c:v>
                </c:pt>
                <c:pt idx="407">
                  <c:v>-30.826479733891578</c:v>
                </c:pt>
                <c:pt idx="408">
                  <c:v>-30.826479733891578</c:v>
                </c:pt>
                <c:pt idx="409">
                  <c:v>-30.826479733891578</c:v>
                </c:pt>
                <c:pt idx="410">
                  <c:v>-30.826479733891578</c:v>
                </c:pt>
                <c:pt idx="411">
                  <c:v>-30.826479733891578</c:v>
                </c:pt>
                <c:pt idx="412">
                  <c:v>-30.826479733891578</c:v>
                </c:pt>
                <c:pt idx="413">
                  <c:v>-30.826479733891578</c:v>
                </c:pt>
                <c:pt idx="414">
                  <c:v>-30.826479733891578</c:v>
                </c:pt>
                <c:pt idx="415">
                  <c:v>-30.826479733891578</c:v>
                </c:pt>
                <c:pt idx="416">
                  <c:v>-30.826479733891578</c:v>
                </c:pt>
                <c:pt idx="417">
                  <c:v>-30.826479733891578</c:v>
                </c:pt>
                <c:pt idx="418">
                  <c:v>-30.826479733891578</c:v>
                </c:pt>
                <c:pt idx="419">
                  <c:v>-30.826479733891578</c:v>
                </c:pt>
                <c:pt idx="420">
                  <c:v>-30.826479733891578</c:v>
                </c:pt>
                <c:pt idx="421">
                  <c:v>-30.826479733891578</c:v>
                </c:pt>
                <c:pt idx="422">
                  <c:v>-30.826479733891578</c:v>
                </c:pt>
                <c:pt idx="423">
                  <c:v>-30.826479733891578</c:v>
                </c:pt>
                <c:pt idx="424">
                  <c:v>-30.826479733891578</c:v>
                </c:pt>
                <c:pt idx="425">
                  <c:v>-30.826479733891578</c:v>
                </c:pt>
                <c:pt idx="426">
                  <c:v>-30.826479733891578</c:v>
                </c:pt>
                <c:pt idx="427">
                  <c:v>-30.826479733891578</c:v>
                </c:pt>
                <c:pt idx="428">
                  <c:v>-30.826479733891578</c:v>
                </c:pt>
                <c:pt idx="429">
                  <c:v>-30.826479733891578</c:v>
                </c:pt>
              </c:numCache>
            </c:numRef>
          </c:xVal>
          <c:yVal>
            <c:numRef>
              <c:f>'[1]CO2-Caffeine Vert'!$A$2:$A$431</c:f>
              <c:numCache>
                <c:formatCode>General</c:formatCode>
                <c:ptCount val="4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</c:numCache>
            </c:numRef>
          </c:yVal>
        </c:ser>
        <c:axId val="157110656"/>
        <c:axId val="157112192"/>
      </c:scatterChart>
      <c:valAx>
        <c:axId val="157110656"/>
        <c:scaling>
          <c:orientation val="minMax"/>
        </c:scaling>
        <c:axPos val="t"/>
        <c:numFmt formatCode="0.00" sourceLinked="0"/>
        <c:tickLblPos val="low"/>
        <c:crossAx val="157112192"/>
        <c:crosses val="autoZero"/>
        <c:crossBetween val="midCat"/>
      </c:valAx>
      <c:valAx>
        <c:axId val="157112192"/>
        <c:scaling>
          <c:orientation val="maxMin"/>
          <c:max val="431"/>
          <c:min val="0"/>
        </c:scaling>
        <c:axPos val="l"/>
        <c:majorGridlines/>
        <c:numFmt formatCode="General" sourceLinked="1"/>
        <c:tickLblPos val="nextTo"/>
        <c:crossAx val="157110656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85725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190499</xdr:rowOff>
    </xdr:from>
    <xdr:to>
      <xdr:col>17</xdr:col>
      <xdr:colOff>295274</xdr:colOff>
      <xdr:row>63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26</xdr:col>
      <xdr:colOff>400050</xdr:colOff>
      <xdr:row>63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600074</xdr:colOff>
      <xdr:row>1</xdr:row>
      <xdr:rowOff>28575</xdr:rowOff>
    </xdr:from>
    <xdr:to>
      <xdr:col>17</xdr:col>
      <xdr:colOff>352425</xdr:colOff>
      <xdr:row>55</xdr:row>
      <xdr:rowOff>142876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66676</xdr:colOff>
      <xdr:row>56</xdr:row>
      <xdr:rowOff>123826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4</xdr:row>
      <xdr:rowOff>47625</xdr:rowOff>
    </xdr:from>
    <xdr:to>
      <xdr:col>26</xdr:col>
      <xdr:colOff>323851</xdr:colOff>
      <xdr:row>58</xdr:row>
      <xdr:rowOff>171451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85725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190499</xdr:rowOff>
    </xdr:from>
    <xdr:to>
      <xdr:col>17</xdr:col>
      <xdr:colOff>295274</xdr:colOff>
      <xdr:row>63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26</xdr:col>
      <xdr:colOff>400050</xdr:colOff>
      <xdr:row>63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514350</xdr:colOff>
      <xdr:row>60</xdr:row>
      <xdr:rowOff>19049</xdr:rowOff>
    </xdr:from>
    <xdr:ext cx="1019175" cy="276225"/>
    <xdr:sp macro="" textlink="">
      <xdr:nvSpPr>
        <xdr:cNvPr id="5" name="TextBox 4"/>
        <xdr:cNvSpPr txBox="1"/>
      </xdr:nvSpPr>
      <xdr:spPr>
        <a:xfrm>
          <a:off x="514350" y="11449049"/>
          <a:ext cx="101917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/>
            <a:t>November 2010</a:t>
          </a: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0.13177</cdr:x>
      <cdr:y>0.95242</cdr:y>
    </cdr:from>
    <cdr:to>
      <cdr:x>0.32471</cdr:x>
      <cdr:y>0.97049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5325" y="11249025"/>
          <a:ext cx="1018120" cy="21337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0.04513</cdr:x>
      <cdr:y>0.95806</cdr:y>
    </cdr:from>
    <cdr:to>
      <cdr:x>0.23807</cdr:x>
      <cdr:y>0.97613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8125" y="11315700"/>
          <a:ext cx="1018120" cy="213378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ndardsControl%20Cha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er-Statistics"/>
      <sheetName val="CO2-JGC"/>
      <sheetName val="CO2-JGC_Weight"/>
      <sheetName val="CO2-Fish Meal"/>
      <sheetName val="CO2-Fish_Weight"/>
      <sheetName val="CO2-Caffeine"/>
      <sheetName val="CO2-Caffeine_Weight"/>
      <sheetName val="N2-JGC"/>
      <sheetName val="N2-JGC_Weight"/>
      <sheetName val="N2-Fish Meal"/>
      <sheetName val="N2-Fish-Weight"/>
      <sheetName val="N2-Caffeine"/>
      <sheetName val="N2-Caffeine-Weight"/>
      <sheetName val="JGC Wgt% Stats"/>
      <sheetName val="CO2-JGC Vert"/>
      <sheetName val="CO2-Fish Meal Vert"/>
      <sheetName val="CO2-Caffeine Vert"/>
      <sheetName val="3 Charts Combined"/>
      <sheetName val="JGC QCvsTime"/>
      <sheetName val="JGC vs Time"/>
      <sheetName val="Fishvs Time"/>
      <sheetName val="Caffeinevs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P1" t="str">
            <v>Ave(reg)</v>
          </cell>
          <cell r="AU1" t="str">
            <v>-3σ</v>
          </cell>
          <cell r="AV1" t="str">
            <v>+3σ</v>
          </cell>
        </row>
        <row r="2">
          <cell r="A2">
            <v>1</v>
          </cell>
          <cell r="H2">
            <v>-23.219332659999999</v>
          </cell>
          <cell r="AP2">
            <v>-23.672497243040723</v>
          </cell>
          <cell r="AU2">
            <v>-24.111580408223741</v>
          </cell>
          <cell r="AV2">
            <v>-23.233414077857706</v>
          </cell>
        </row>
        <row r="3">
          <cell r="A3">
            <v>2</v>
          </cell>
          <cell r="H3">
            <v>-23.170450371999998</v>
          </cell>
          <cell r="AP3">
            <v>-23.672497243040723</v>
          </cell>
          <cell r="AU3">
            <v>-24.111580408223741</v>
          </cell>
          <cell r="AV3">
            <v>-23.233414077857706</v>
          </cell>
        </row>
        <row r="4">
          <cell r="A4">
            <v>3</v>
          </cell>
          <cell r="H4">
            <v>-23.231977768</v>
          </cell>
          <cell r="AP4">
            <v>-23.672497243040723</v>
          </cell>
          <cell r="AU4">
            <v>-24.111580408223741</v>
          </cell>
          <cell r="AV4">
            <v>-23.233414077857706</v>
          </cell>
        </row>
        <row r="5">
          <cell r="A5">
            <v>4</v>
          </cell>
          <cell r="H5">
            <v>-23.456031695999997</v>
          </cell>
          <cell r="AP5">
            <v>-23.672497243040723</v>
          </cell>
          <cell r="AU5">
            <v>-24.111580408223741</v>
          </cell>
          <cell r="AV5">
            <v>-23.233414077857706</v>
          </cell>
        </row>
        <row r="6">
          <cell r="A6">
            <v>5</v>
          </cell>
          <cell r="H6">
            <v>-23.225276164</v>
          </cell>
          <cell r="AP6">
            <v>-23.672497243040723</v>
          </cell>
          <cell r="AU6">
            <v>-24.111580408223741</v>
          </cell>
          <cell r="AV6">
            <v>-23.233414077857706</v>
          </cell>
        </row>
        <row r="7">
          <cell r="A7">
            <v>6</v>
          </cell>
          <cell r="H7">
            <v>-23.716914769999999</v>
          </cell>
          <cell r="AP7">
            <v>-23.672497243040723</v>
          </cell>
          <cell r="AU7">
            <v>-24.111580408223741</v>
          </cell>
          <cell r="AV7">
            <v>-23.233414077857706</v>
          </cell>
        </row>
        <row r="8">
          <cell r="A8">
            <v>7</v>
          </cell>
          <cell r="H8">
            <v>-23.788220599999999</v>
          </cell>
          <cell r="AP8">
            <v>-23.672497243040723</v>
          </cell>
          <cell r="AU8">
            <v>-24.111580408223741</v>
          </cell>
          <cell r="AV8">
            <v>-23.233414077857706</v>
          </cell>
        </row>
        <row r="9">
          <cell r="A9">
            <v>8</v>
          </cell>
          <cell r="H9">
            <v>-23.705743219999999</v>
          </cell>
          <cell r="AP9">
            <v>-23.672497243040723</v>
          </cell>
          <cell r="AU9">
            <v>-24.111580408223741</v>
          </cell>
          <cell r="AV9">
            <v>-23.233414077857706</v>
          </cell>
        </row>
        <row r="10">
          <cell r="A10">
            <v>9</v>
          </cell>
          <cell r="H10">
            <v>-23.520558349999998</v>
          </cell>
          <cell r="AP10">
            <v>-23.672497243040723</v>
          </cell>
          <cell r="AU10">
            <v>-24.111580408223741</v>
          </cell>
          <cell r="AV10">
            <v>-23.233414077857706</v>
          </cell>
        </row>
        <row r="11">
          <cell r="A11">
            <v>10</v>
          </cell>
          <cell r="H11">
            <v>-23.78227592</v>
          </cell>
          <cell r="AP11">
            <v>-23.672497243040723</v>
          </cell>
          <cell r="AU11">
            <v>-24.111580408223741</v>
          </cell>
          <cell r="AV11">
            <v>-23.233414077857706</v>
          </cell>
        </row>
        <row r="12">
          <cell r="A12">
            <v>11</v>
          </cell>
          <cell r="H12">
            <v>-23.58714281</v>
          </cell>
          <cell r="AP12">
            <v>-23.672497243040723</v>
          </cell>
          <cell r="AU12">
            <v>-24.111580408223741</v>
          </cell>
          <cell r="AV12">
            <v>-23.233414077857706</v>
          </cell>
        </row>
        <row r="13">
          <cell r="A13">
            <v>12</v>
          </cell>
          <cell r="H13">
            <v>-23.881897384000002</v>
          </cell>
          <cell r="AP13">
            <v>-23.672497243040723</v>
          </cell>
          <cell r="AU13">
            <v>-24.111580408223741</v>
          </cell>
          <cell r="AV13">
            <v>-23.233414077857706</v>
          </cell>
        </row>
        <row r="14">
          <cell r="A14">
            <v>13</v>
          </cell>
          <cell r="H14">
            <v>-23.959422670000002</v>
          </cell>
          <cell r="AP14">
            <v>-23.672497243040723</v>
          </cell>
          <cell r="AU14">
            <v>-24.111580408223741</v>
          </cell>
          <cell r="AV14">
            <v>-23.233414077857706</v>
          </cell>
        </row>
        <row r="15">
          <cell r="A15">
            <v>14</v>
          </cell>
          <cell r="H15">
            <v>-23.931735792000001</v>
          </cell>
          <cell r="AP15">
            <v>-23.672497243040723</v>
          </cell>
          <cell r="AU15">
            <v>-24.111580408223741</v>
          </cell>
          <cell r="AV15">
            <v>-23.233414077857706</v>
          </cell>
        </row>
        <row r="16">
          <cell r="A16">
            <v>15</v>
          </cell>
          <cell r="H16">
            <v>-23.877700252</v>
          </cell>
          <cell r="AP16">
            <v>-23.672497243040723</v>
          </cell>
          <cell r="AU16">
            <v>-24.111580408223741</v>
          </cell>
          <cell r="AV16">
            <v>-23.233414077857706</v>
          </cell>
        </row>
        <row r="17">
          <cell r="A17">
            <v>16</v>
          </cell>
          <cell r="H17">
            <v>-23.549756228</v>
          </cell>
          <cell r="AP17">
            <v>-23.672497243040723</v>
          </cell>
          <cell r="AU17">
            <v>-24.111580408223741</v>
          </cell>
          <cell r="AV17">
            <v>-23.233414077857706</v>
          </cell>
        </row>
        <row r="18">
          <cell r="A18">
            <v>17</v>
          </cell>
          <cell r="H18">
            <v>-23.97863418</v>
          </cell>
          <cell r="AP18">
            <v>-23.672497243040723</v>
          </cell>
          <cell r="AU18">
            <v>-24.111580408223741</v>
          </cell>
          <cell r="AV18">
            <v>-23.233414077857706</v>
          </cell>
        </row>
        <row r="19">
          <cell r="A19">
            <v>18</v>
          </cell>
          <cell r="H19">
            <v>-23.441846250000005</v>
          </cell>
          <cell r="AP19">
            <v>-23.672497243040723</v>
          </cell>
          <cell r="AU19">
            <v>-24.111580408223741</v>
          </cell>
          <cell r="AV19">
            <v>-23.233414077857706</v>
          </cell>
        </row>
        <row r="20">
          <cell r="A20">
            <v>19</v>
          </cell>
          <cell r="H20">
            <v>-23.429680650000002</v>
          </cell>
          <cell r="AP20">
            <v>-23.672497243040723</v>
          </cell>
          <cell r="AU20">
            <v>-24.111580408223741</v>
          </cell>
          <cell r="AV20">
            <v>-23.233414077857706</v>
          </cell>
        </row>
        <row r="21">
          <cell r="A21">
            <v>20</v>
          </cell>
          <cell r="H21">
            <v>-23.62391925</v>
          </cell>
          <cell r="AP21">
            <v>-23.672497243040723</v>
          </cell>
          <cell r="AU21">
            <v>-24.111580408223741</v>
          </cell>
          <cell r="AV21">
            <v>-23.233414077857706</v>
          </cell>
        </row>
        <row r="22">
          <cell r="A22">
            <v>21</v>
          </cell>
          <cell r="H22">
            <v>-23.283261899999999</v>
          </cell>
          <cell r="AP22">
            <v>-23.672497243040723</v>
          </cell>
          <cell r="AU22">
            <v>-24.111580408223741</v>
          </cell>
          <cell r="AV22">
            <v>-23.233414077857706</v>
          </cell>
        </row>
        <row r="23">
          <cell r="A23">
            <v>22</v>
          </cell>
          <cell r="H23">
            <v>-23.284515450000001</v>
          </cell>
          <cell r="AP23">
            <v>-23.672497243040723</v>
          </cell>
          <cell r="AU23">
            <v>-24.111580408223741</v>
          </cell>
          <cell r="AV23">
            <v>-23.233414077857706</v>
          </cell>
        </row>
        <row r="24">
          <cell r="A24">
            <v>23</v>
          </cell>
          <cell r="H24">
            <v>-23.925002952</v>
          </cell>
          <cell r="AP24">
            <v>-23.672497243040723</v>
          </cell>
          <cell r="AU24">
            <v>-24.111580408223741</v>
          </cell>
          <cell r="AV24">
            <v>-23.233414077857706</v>
          </cell>
        </row>
        <row r="25">
          <cell r="A25">
            <v>24</v>
          </cell>
          <cell r="H25">
            <v>-23.651288632</v>
          </cell>
          <cell r="AP25">
            <v>-23.672497243040723</v>
          </cell>
          <cell r="AU25">
            <v>-24.111580408223741</v>
          </cell>
          <cell r="AV25">
            <v>-23.233414077857706</v>
          </cell>
        </row>
        <row r="26">
          <cell r="A26">
            <v>25</v>
          </cell>
          <cell r="H26">
            <v>-23.778743236</v>
          </cell>
          <cell r="AP26">
            <v>-23.672497243040723</v>
          </cell>
          <cell r="AU26">
            <v>-24.111580408223741</v>
          </cell>
          <cell r="AV26">
            <v>-23.233414077857706</v>
          </cell>
        </row>
        <row r="27">
          <cell r="A27">
            <v>26</v>
          </cell>
          <cell r="H27">
            <v>-23.769646620000003</v>
          </cell>
          <cell r="AP27">
            <v>-23.672497243040723</v>
          </cell>
          <cell r="AU27">
            <v>-24.111580408223741</v>
          </cell>
          <cell r="AV27">
            <v>-23.233414077857706</v>
          </cell>
        </row>
        <row r="28">
          <cell r="A28">
            <v>27</v>
          </cell>
          <cell r="H28">
            <v>-23.774072552</v>
          </cell>
          <cell r="AP28">
            <v>-23.672497243040723</v>
          </cell>
          <cell r="AU28">
            <v>-24.111580408223741</v>
          </cell>
          <cell r="AV28">
            <v>-23.233414077857706</v>
          </cell>
        </row>
        <row r="29">
          <cell r="A29">
            <v>28</v>
          </cell>
          <cell r="H29">
            <v>-23.749374752000001</v>
          </cell>
          <cell r="AP29">
            <v>-23.672497243040723</v>
          </cell>
          <cell r="AU29">
            <v>-24.111580408223741</v>
          </cell>
          <cell r="AV29">
            <v>-23.233414077857706</v>
          </cell>
        </row>
        <row r="30">
          <cell r="A30">
            <v>29</v>
          </cell>
          <cell r="H30">
            <v>-23.543485216000001</v>
          </cell>
          <cell r="AP30">
            <v>-23.672497243040723</v>
          </cell>
          <cell r="AU30">
            <v>-24.111580408223741</v>
          </cell>
          <cell r="AV30">
            <v>-23.233414077857706</v>
          </cell>
        </row>
        <row r="31">
          <cell r="A31">
            <v>30</v>
          </cell>
          <cell r="H31">
            <v>-23.707852576000001</v>
          </cell>
          <cell r="AP31">
            <v>-23.672497243040723</v>
          </cell>
          <cell r="AU31">
            <v>-24.111580408223741</v>
          </cell>
          <cell r="AV31">
            <v>-23.233414077857706</v>
          </cell>
        </row>
        <row r="32">
          <cell r="A32">
            <v>31</v>
          </cell>
          <cell r="H32">
            <v>-23.317705760000003</v>
          </cell>
          <cell r="AP32">
            <v>-23.672497243040723</v>
          </cell>
          <cell r="AU32">
            <v>-24.111580408223741</v>
          </cell>
          <cell r="AV32">
            <v>-23.233414077857706</v>
          </cell>
        </row>
        <row r="33">
          <cell r="A33">
            <v>32</v>
          </cell>
          <cell r="H33">
            <v>-23.874308640000002</v>
          </cell>
          <cell r="AP33">
            <v>-23.672497243040723</v>
          </cell>
          <cell r="AU33">
            <v>-24.111580408223741</v>
          </cell>
          <cell r="AV33">
            <v>-23.233414077857706</v>
          </cell>
        </row>
        <row r="34">
          <cell r="A34">
            <v>33</v>
          </cell>
          <cell r="H34">
            <v>-23.634616360999999</v>
          </cell>
          <cell r="AP34">
            <v>-23.672497243040723</v>
          </cell>
          <cell r="AU34">
            <v>-24.111580408223741</v>
          </cell>
          <cell r="AV34">
            <v>-23.233414077857706</v>
          </cell>
        </row>
        <row r="35">
          <cell r="A35">
            <v>34</v>
          </cell>
          <cell r="H35">
            <v>-23.540993229999998</v>
          </cell>
          <cell r="AP35">
            <v>-23.672497243040723</v>
          </cell>
          <cell r="AU35">
            <v>-24.111580408223741</v>
          </cell>
          <cell r="AV35">
            <v>-23.233414077857706</v>
          </cell>
        </row>
        <row r="36">
          <cell r="A36">
            <v>35</v>
          </cell>
          <cell r="H36">
            <v>-23.886589596</v>
          </cell>
          <cell r="AP36">
            <v>-23.672497243040723</v>
          </cell>
          <cell r="AU36">
            <v>-24.111580408223741</v>
          </cell>
          <cell r="AV36">
            <v>-23.233414077857706</v>
          </cell>
        </row>
        <row r="37">
          <cell r="A37">
            <v>36</v>
          </cell>
          <cell r="H37">
            <v>-23.586568343000003</v>
          </cell>
          <cell r="AP37">
            <v>-23.672497243040723</v>
          </cell>
          <cell r="AU37">
            <v>-24.111580408223741</v>
          </cell>
          <cell r="AV37">
            <v>-23.233414077857706</v>
          </cell>
        </row>
        <row r="38">
          <cell r="A38">
            <v>37</v>
          </cell>
          <cell r="H38">
            <v>-23.565038285</v>
          </cell>
          <cell r="AP38">
            <v>-23.672497243040723</v>
          </cell>
          <cell r="AU38">
            <v>-24.111580408223741</v>
          </cell>
          <cell r="AV38">
            <v>-23.233414077857706</v>
          </cell>
        </row>
        <row r="39">
          <cell r="A39">
            <v>38</v>
          </cell>
          <cell r="H39">
            <v>-23.467190231999997</v>
          </cell>
          <cell r="AP39">
            <v>-23.672497243040723</v>
          </cell>
          <cell r="AU39">
            <v>-24.111580408223741</v>
          </cell>
          <cell r="AV39">
            <v>-23.233414077857706</v>
          </cell>
        </row>
        <row r="40">
          <cell r="A40">
            <v>39</v>
          </cell>
          <cell r="H40">
            <v>-23.854042139999997</v>
          </cell>
          <cell r="AP40">
            <v>-23.672497243040723</v>
          </cell>
          <cell r="AU40">
            <v>-24.111580408223741</v>
          </cell>
          <cell r="AV40">
            <v>-23.233414077857706</v>
          </cell>
        </row>
        <row r="41">
          <cell r="A41">
            <v>40</v>
          </cell>
          <cell r="H41">
            <v>-23.509517539999997</v>
          </cell>
          <cell r="AP41">
            <v>-23.672497243040723</v>
          </cell>
          <cell r="AU41">
            <v>-24.111580408223741</v>
          </cell>
          <cell r="AV41">
            <v>-23.233414077857706</v>
          </cell>
        </row>
        <row r="42">
          <cell r="A42">
            <v>41</v>
          </cell>
          <cell r="H42">
            <v>-23.627173451999997</v>
          </cell>
          <cell r="AP42">
            <v>-23.672497243040723</v>
          </cell>
          <cell r="AU42">
            <v>-24.111580408223741</v>
          </cell>
          <cell r="AV42">
            <v>-23.233414077857706</v>
          </cell>
        </row>
        <row r="43">
          <cell r="A43">
            <v>42</v>
          </cell>
          <cell r="H43">
            <v>-23.756174827999999</v>
          </cell>
          <cell r="AP43">
            <v>-23.672497243040723</v>
          </cell>
          <cell r="AU43">
            <v>-24.111580408223741</v>
          </cell>
          <cell r="AV43">
            <v>-23.233414077857706</v>
          </cell>
        </row>
        <row r="44">
          <cell r="A44">
            <v>43</v>
          </cell>
          <cell r="H44">
            <v>-23.638367901000002</v>
          </cell>
          <cell r="AP44">
            <v>-23.672497243040723</v>
          </cell>
          <cell r="AU44">
            <v>-24.111580408223741</v>
          </cell>
          <cell r="AV44">
            <v>-23.233414077857706</v>
          </cell>
        </row>
        <row r="45">
          <cell r="A45">
            <v>44</v>
          </cell>
          <cell r="H45">
            <v>-23.710270478999998</v>
          </cell>
          <cell r="AP45">
            <v>-23.672497243040723</v>
          </cell>
          <cell r="AU45">
            <v>-24.111580408223741</v>
          </cell>
          <cell r="AV45">
            <v>-23.233414077857706</v>
          </cell>
        </row>
        <row r="46">
          <cell r="A46">
            <v>45</v>
          </cell>
          <cell r="H46">
            <v>-23.608646253</v>
          </cell>
          <cell r="AP46">
            <v>-23.672497243040723</v>
          </cell>
          <cell r="AU46">
            <v>-24.111580408223741</v>
          </cell>
          <cell r="AV46">
            <v>-23.233414077857706</v>
          </cell>
        </row>
        <row r="47">
          <cell r="A47">
            <v>46</v>
          </cell>
          <cell r="H47">
            <v>-23.859658707000001</v>
          </cell>
          <cell r="AP47">
            <v>-23.672497243040723</v>
          </cell>
          <cell r="AU47">
            <v>-24.111580408223741</v>
          </cell>
          <cell r="AV47">
            <v>-23.233414077857706</v>
          </cell>
        </row>
        <row r="48">
          <cell r="A48">
            <v>47</v>
          </cell>
          <cell r="H48">
            <v>-23.736348762000002</v>
          </cell>
          <cell r="AP48">
            <v>-23.672497243040723</v>
          </cell>
          <cell r="AU48">
            <v>-24.111580408223741</v>
          </cell>
          <cell r="AV48">
            <v>-23.233414077857706</v>
          </cell>
        </row>
        <row r="49">
          <cell r="A49">
            <v>48</v>
          </cell>
          <cell r="H49">
            <v>-23.707180618000002</v>
          </cell>
          <cell r="AP49">
            <v>-23.672497243040723</v>
          </cell>
          <cell r="AU49">
            <v>-24.111580408223741</v>
          </cell>
          <cell r="AV49">
            <v>-23.233414077857706</v>
          </cell>
        </row>
        <row r="50">
          <cell r="A50">
            <v>49</v>
          </cell>
          <cell r="H50">
            <v>-23.596293862</v>
          </cell>
          <cell r="AP50">
            <v>-23.672497243040723</v>
          </cell>
          <cell r="AU50">
            <v>-24.111580408223741</v>
          </cell>
          <cell r="AV50">
            <v>-23.233414077857706</v>
          </cell>
        </row>
        <row r="51">
          <cell r="A51">
            <v>50</v>
          </cell>
          <cell r="H51">
            <v>-23.329279702000001</v>
          </cell>
          <cell r="AP51">
            <v>-23.672497243040723</v>
          </cell>
          <cell r="AU51">
            <v>-24.111580408223741</v>
          </cell>
          <cell r="AV51">
            <v>-23.233414077857706</v>
          </cell>
        </row>
        <row r="52">
          <cell r="A52">
            <v>51</v>
          </cell>
          <cell r="H52">
            <v>-23.536195168000003</v>
          </cell>
          <cell r="AP52">
            <v>-23.672497243040723</v>
          </cell>
          <cell r="AU52">
            <v>-24.111580408223741</v>
          </cell>
          <cell r="AV52">
            <v>-23.233414077857706</v>
          </cell>
        </row>
        <row r="53">
          <cell r="A53">
            <v>52</v>
          </cell>
          <cell r="H53">
            <v>-23.532247378000005</v>
          </cell>
          <cell r="AP53">
            <v>-23.672497243040723</v>
          </cell>
          <cell r="AU53">
            <v>-24.111580408223741</v>
          </cell>
          <cell r="AV53">
            <v>-23.233414077857706</v>
          </cell>
        </row>
        <row r="54">
          <cell r="A54">
            <v>53</v>
          </cell>
          <cell r="H54">
            <v>-23.609615473999995</v>
          </cell>
          <cell r="AP54">
            <v>-23.672497243040723</v>
          </cell>
          <cell r="AU54">
            <v>-24.111580408223741</v>
          </cell>
          <cell r="AV54">
            <v>-23.233414077857706</v>
          </cell>
        </row>
        <row r="55">
          <cell r="A55">
            <v>54</v>
          </cell>
          <cell r="H55">
            <v>-23.828294249999995</v>
          </cell>
          <cell r="AP55">
            <v>-23.672497243040723</v>
          </cell>
          <cell r="AU55">
            <v>-24.111580408223741</v>
          </cell>
          <cell r="AV55">
            <v>-23.233414077857706</v>
          </cell>
        </row>
        <row r="56">
          <cell r="A56">
            <v>55</v>
          </cell>
          <cell r="H56">
            <v>-23.738590614999996</v>
          </cell>
          <cell r="AP56">
            <v>-23.672497243040723</v>
          </cell>
          <cell r="AU56">
            <v>-24.111580408223741</v>
          </cell>
          <cell r="AV56">
            <v>-23.233414077857706</v>
          </cell>
        </row>
        <row r="57">
          <cell r="A57">
            <v>56</v>
          </cell>
          <cell r="H57">
            <v>-23.714758140999997</v>
          </cell>
          <cell r="AP57">
            <v>-23.672497243040723</v>
          </cell>
          <cell r="AU57">
            <v>-24.111580408223741</v>
          </cell>
          <cell r="AV57">
            <v>-23.233414077857706</v>
          </cell>
        </row>
        <row r="58">
          <cell r="A58">
            <v>57</v>
          </cell>
          <cell r="H58">
            <v>-23.566514842999997</v>
          </cell>
          <cell r="AP58">
            <v>-23.672497243040723</v>
          </cell>
          <cell r="AU58">
            <v>-24.111580408223741</v>
          </cell>
          <cell r="AV58">
            <v>-23.233414077857706</v>
          </cell>
        </row>
        <row r="59">
          <cell r="A59">
            <v>58</v>
          </cell>
          <cell r="H59">
            <v>-23.948772350000002</v>
          </cell>
          <cell r="AP59">
            <v>-23.672497243040723</v>
          </cell>
          <cell r="AU59">
            <v>-24.111580408223741</v>
          </cell>
          <cell r="AV59">
            <v>-23.233414077857706</v>
          </cell>
        </row>
        <row r="60">
          <cell r="A60">
            <v>59</v>
          </cell>
          <cell r="H60">
            <v>-23.850179069999999</v>
          </cell>
          <cell r="AP60">
            <v>-23.672497243040723</v>
          </cell>
          <cell r="AU60">
            <v>-24.111580408223741</v>
          </cell>
          <cell r="AV60">
            <v>-23.233414077857706</v>
          </cell>
        </row>
        <row r="61">
          <cell r="A61">
            <v>60</v>
          </cell>
          <cell r="H61">
            <v>-23.626945559999999</v>
          </cell>
          <cell r="AP61">
            <v>-23.672497243040723</v>
          </cell>
          <cell r="AU61">
            <v>-24.111580408223741</v>
          </cell>
          <cell r="AV61">
            <v>-23.233414077857706</v>
          </cell>
        </row>
        <row r="62">
          <cell r="A62">
            <v>61</v>
          </cell>
          <cell r="H62">
            <v>-23.758285024999999</v>
          </cell>
          <cell r="AP62">
            <v>-23.672497243040723</v>
          </cell>
          <cell r="AU62">
            <v>-24.111580408223741</v>
          </cell>
          <cell r="AV62">
            <v>-23.233414077857706</v>
          </cell>
        </row>
        <row r="63">
          <cell r="A63">
            <v>62</v>
          </cell>
          <cell r="H63">
            <v>-23.744096025000001</v>
          </cell>
          <cell r="AP63">
            <v>-23.672497243040723</v>
          </cell>
          <cell r="AU63">
            <v>-24.111580408223741</v>
          </cell>
          <cell r="AV63">
            <v>-23.233414077857706</v>
          </cell>
        </row>
        <row r="64">
          <cell r="A64">
            <v>63</v>
          </cell>
          <cell r="H64">
            <v>-23.697252055000003</v>
          </cell>
          <cell r="AP64">
            <v>-23.672497243040723</v>
          </cell>
          <cell r="AU64">
            <v>-24.111580408223741</v>
          </cell>
          <cell r="AV64">
            <v>-23.233414077857706</v>
          </cell>
        </row>
        <row r="65">
          <cell r="A65">
            <v>64</v>
          </cell>
          <cell r="H65">
            <v>-23.727636785000001</v>
          </cell>
          <cell r="AP65">
            <v>-23.672497243040723</v>
          </cell>
          <cell r="AU65">
            <v>-24.111580408223741</v>
          </cell>
          <cell r="AV65">
            <v>-23.233414077857706</v>
          </cell>
        </row>
        <row r="66">
          <cell r="A66">
            <v>65</v>
          </cell>
          <cell r="H66">
            <v>-23.507514720000003</v>
          </cell>
          <cell r="AP66">
            <v>-23.672497243040723</v>
          </cell>
          <cell r="AU66">
            <v>-24.111580408223741</v>
          </cell>
          <cell r="AV66">
            <v>-23.233414077857706</v>
          </cell>
        </row>
        <row r="67">
          <cell r="A67">
            <v>66</v>
          </cell>
          <cell r="H67">
            <v>-23.694454795000002</v>
          </cell>
          <cell r="AP67">
            <v>-23.672497243040723</v>
          </cell>
          <cell r="AU67">
            <v>-24.111580408223741</v>
          </cell>
          <cell r="AV67">
            <v>-23.233414077857706</v>
          </cell>
        </row>
        <row r="68">
          <cell r="A68">
            <v>67</v>
          </cell>
          <cell r="H68">
            <v>-23.615331124999997</v>
          </cell>
          <cell r="AP68">
            <v>-23.672497243040723</v>
          </cell>
          <cell r="AU68">
            <v>-24.111580408223741</v>
          </cell>
          <cell r="AV68">
            <v>-23.233414077857706</v>
          </cell>
        </row>
        <row r="69">
          <cell r="A69">
            <v>68</v>
          </cell>
          <cell r="H69">
            <v>-23.493737660000001</v>
          </cell>
          <cell r="AP69">
            <v>-23.672497243040723</v>
          </cell>
          <cell r="AU69">
            <v>-24.111580408223741</v>
          </cell>
          <cell r="AV69">
            <v>-23.233414077857706</v>
          </cell>
        </row>
        <row r="70">
          <cell r="A70">
            <v>69</v>
          </cell>
          <cell r="H70">
            <v>-23.377792889999998</v>
          </cell>
          <cell r="AP70">
            <v>-23.672497243040723</v>
          </cell>
          <cell r="AU70">
            <v>-24.111580408223741</v>
          </cell>
          <cell r="AV70">
            <v>-23.233414077857706</v>
          </cell>
        </row>
        <row r="71">
          <cell r="A71">
            <v>70</v>
          </cell>
          <cell r="H71">
            <v>-23.475326349999996</v>
          </cell>
          <cell r="AP71">
            <v>-23.672497243040723</v>
          </cell>
          <cell r="AU71">
            <v>-24.111580408223741</v>
          </cell>
          <cell r="AV71">
            <v>-23.233414077857706</v>
          </cell>
        </row>
        <row r="72">
          <cell r="A72">
            <v>71</v>
          </cell>
          <cell r="H72">
            <v>-23.579478585</v>
          </cell>
          <cell r="AP72">
            <v>-23.672497243040723</v>
          </cell>
          <cell r="AU72">
            <v>-24.111580408223741</v>
          </cell>
          <cell r="AV72">
            <v>-23.233414077857706</v>
          </cell>
        </row>
        <row r="73">
          <cell r="A73">
            <v>72</v>
          </cell>
          <cell r="H73">
            <v>-23.579559424999999</v>
          </cell>
          <cell r="AP73">
            <v>-23.672497243040723</v>
          </cell>
          <cell r="AU73">
            <v>-24.111580408223741</v>
          </cell>
          <cell r="AV73">
            <v>-23.233414077857706</v>
          </cell>
        </row>
        <row r="74">
          <cell r="A74">
            <v>73</v>
          </cell>
          <cell r="H74">
            <v>-23.739481155</v>
          </cell>
          <cell r="AP74">
            <v>-23.672497243040723</v>
          </cell>
          <cell r="AU74">
            <v>-24.111580408223741</v>
          </cell>
          <cell r="AV74">
            <v>-23.233414077857706</v>
          </cell>
        </row>
        <row r="75">
          <cell r="A75">
            <v>74</v>
          </cell>
          <cell r="H75">
            <v>-23.699081364999998</v>
          </cell>
          <cell r="AP75">
            <v>-23.672497243040723</v>
          </cell>
          <cell r="AU75">
            <v>-24.111580408223741</v>
          </cell>
          <cell r="AV75">
            <v>-23.233414077857706</v>
          </cell>
        </row>
        <row r="76">
          <cell r="A76">
            <v>75</v>
          </cell>
          <cell r="H76">
            <v>-23.562845754999998</v>
          </cell>
          <cell r="AP76">
            <v>-23.672497243040723</v>
          </cell>
          <cell r="AU76">
            <v>-24.111580408223741</v>
          </cell>
          <cell r="AV76">
            <v>-23.233414077857706</v>
          </cell>
        </row>
        <row r="77">
          <cell r="A77">
            <v>76</v>
          </cell>
          <cell r="H77">
            <v>-23.578292586</v>
          </cell>
          <cell r="AP77">
            <v>-23.672497243040723</v>
          </cell>
          <cell r="AU77">
            <v>-24.111580408223741</v>
          </cell>
          <cell r="AV77">
            <v>-23.233414077857706</v>
          </cell>
        </row>
        <row r="78">
          <cell r="A78">
            <v>77</v>
          </cell>
          <cell r="H78">
            <v>-23.530630281000001</v>
          </cell>
          <cell r="AP78">
            <v>-23.672497243040723</v>
          </cell>
          <cell r="AU78">
            <v>-24.111580408223741</v>
          </cell>
          <cell r="AV78">
            <v>-23.233414077857706</v>
          </cell>
        </row>
        <row r="79">
          <cell r="A79">
            <v>78</v>
          </cell>
          <cell r="H79">
            <v>-23.659538170000005</v>
          </cell>
          <cell r="AP79">
            <v>-23.672497243040723</v>
          </cell>
          <cell r="AU79">
            <v>-24.111580408223741</v>
          </cell>
          <cell r="AV79">
            <v>-23.233414077857706</v>
          </cell>
        </row>
        <row r="80">
          <cell r="A80">
            <v>79</v>
          </cell>
          <cell r="H80">
            <v>-23.659722076000001</v>
          </cell>
          <cell r="AP80">
            <v>-23.672497243040723</v>
          </cell>
          <cell r="AU80">
            <v>-24.111580408223741</v>
          </cell>
          <cell r="AV80">
            <v>-23.233414077857706</v>
          </cell>
        </row>
        <row r="81">
          <cell r="A81">
            <v>80</v>
          </cell>
          <cell r="H81">
            <v>-23.505394291000002</v>
          </cell>
          <cell r="AP81">
            <v>-23.672497243040723</v>
          </cell>
          <cell r="AU81">
            <v>-24.111580408223741</v>
          </cell>
          <cell r="AV81">
            <v>-23.233414077857706</v>
          </cell>
        </row>
        <row r="82">
          <cell r="A82">
            <v>81</v>
          </cell>
          <cell r="H82">
            <v>-23.917670675000004</v>
          </cell>
          <cell r="AP82">
            <v>-23.672497243040723</v>
          </cell>
          <cell r="AU82">
            <v>-24.111580408223741</v>
          </cell>
          <cell r="AV82">
            <v>-23.233414077857706</v>
          </cell>
        </row>
        <row r="83">
          <cell r="A83">
            <v>82</v>
          </cell>
          <cell r="H83">
            <v>-23.676702730000002</v>
          </cell>
          <cell r="AP83">
            <v>-23.672497243040723</v>
          </cell>
          <cell r="AU83">
            <v>-24.111580408223741</v>
          </cell>
          <cell r="AV83">
            <v>-23.233414077857706</v>
          </cell>
        </row>
        <row r="84">
          <cell r="A84">
            <v>83</v>
          </cell>
          <cell r="H84">
            <v>-23.754127156000003</v>
          </cell>
          <cell r="AP84">
            <v>-23.672497243040723</v>
          </cell>
          <cell r="AU84">
            <v>-24.111580408223741</v>
          </cell>
          <cell r="AV84">
            <v>-23.233414077857706</v>
          </cell>
        </row>
        <row r="85">
          <cell r="A85">
            <v>84</v>
          </cell>
          <cell r="H85">
            <v>-23.732661239000002</v>
          </cell>
          <cell r="AP85">
            <v>-23.672497243040723</v>
          </cell>
          <cell r="AU85">
            <v>-24.111580408223741</v>
          </cell>
          <cell r="AV85">
            <v>-23.233414077857706</v>
          </cell>
        </row>
        <row r="86">
          <cell r="A86">
            <v>85</v>
          </cell>
          <cell r="H86">
            <v>-23.725198685999999</v>
          </cell>
          <cell r="AP86">
            <v>-23.672497243040723</v>
          </cell>
          <cell r="AU86">
            <v>-24.111580408223741</v>
          </cell>
          <cell r="AV86">
            <v>-23.233414077857706</v>
          </cell>
        </row>
        <row r="87">
          <cell r="A87">
            <v>86</v>
          </cell>
          <cell r="H87">
            <v>-23.648618207999995</v>
          </cell>
          <cell r="AP87">
            <v>-23.672497243040723</v>
          </cell>
          <cell r="AU87">
            <v>-24.111580408223741</v>
          </cell>
          <cell r="AV87">
            <v>-23.233414077857706</v>
          </cell>
        </row>
        <row r="88">
          <cell r="A88">
            <v>87</v>
          </cell>
          <cell r="H88">
            <v>-23.501150211999995</v>
          </cell>
          <cell r="AP88">
            <v>-23.672497243040723</v>
          </cell>
          <cell r="AU88">
            <v>-24.111580408223741</v>
          </cell>
          <cell r="AV88">
            <v>-23.233414077857706</v>
          </cell>
        </row>
        <row r="89">
          <cell r="A89">
            <v>88</v>
          </cell>
          <cell r="H89">
            <v>-23.845869105999999</v>
          </cell>
          <cell r="AP89">
            <v>-23.672497243040723</v>
          </cell>
          <cell r="AU89">
            <v>-24.111580408223741</v>
          </cell>
          <cell r="AV89">
            <v>-23.233414077857706</v>
          </cell>
        </row>
        <row r="90">
          <cell r="A90">
            <v>89</v>
          </cell>
          <cell r="H90">
            <v>-23.856370583999997</v>
          </cell>
          <cell r="AP90">
            <v>-23.672497243040723</v>
          </cell>
          <cell r="AU90">
            <v>-24.111580408223741</v>
          </cell>
          <cell r="AV90">
            <v>-23.233414077857706</v>
          </cell>
        </row>
        <row r="91">
          <cell r="A91">
            <v>90</v>
          </cell>
          <cell r="H91">
            <v>-23.594596083999999</v>
          </cell>
          <cell r="AP91">
            <v>-23.672497243040723</v>
          </cell>
          <cell r="AU91">
            <v>-24.111580408223741</v>
          </cell>
          <cell r="AV91">
            <v>-23.233414077857706</v>
          </cell>
        </row>
        <row r="92">
          <cell r="A92">
            <v>91</v>
          </cell>
          <cell r="H92">
            <v>-23.503864533999998</v>
          </cell>
          <cell r="AP92">
            <v>-23.672497243040723</v>
          </cell>
          <cell r="AU92">
            <v>-24.111580408223741</v>
          </cell>
          <cell r="AV92">
            <v>-23.233414077857706</v>
          </cell>
        </row>
        <row r="93">
          <cell r="A93">
            <v>92</v>
          </cell>
          <cell r="H93">
            <v>-23.523556075999995</v>
          </cell>
          <cell r="AP93">
            <v>-23.672497243040723</v>
          </cell>
          <cell r="AU93">
            <v>-24.111580408223741</v>
          </cell>
          <cell r="AV93">
            <v>-23.233414077857706</v>
          </cell>
        </row>
        <row r="94">
          <cell r="A94">
            <v>93</v>
          </cell>
          <cell r="H94">
            <v>-23.611695295999997</v>
          </cell>
          <cell r="AP94">
            <v>-23.672497243040723</v>
          </cell>
          <cell r="AU94">
            <v>-24.111580408223741</v>
          </cell>
          <cell r="AV94">
            <v>-23.233414077857706</v>
          </cell>
        </row>
        <row r="95">
          <cell r="A95">
            <v>94</v>
          </cell>
          <cell r="H95">
            <v>-23.547013428</v>
          </cell>
          <cell r="AP95">
            <v>-23.672497243040723</v>
          </cell>
          <cell r="AU95">
            <v>-24.111580408223741</v>
          </cell>
          <cell r="AV95">
            <v>-23.233414077857706</v>
          </cell>
        </row>
        <row r="96">
          <cell r="A96">
            <v>95</v>
          </cell>
          <cell r="H96">
            <v>-23.698536343000001</v>
          </cell>
          <cell r="AP96">
            <v>-23.672497243040723</v>
          </cell>
          <cell r="AU96">
            <v>-24.111580408223741</v>
          </cell>
          <cell r="AV96">
            <v>-23.233414077857706</v>
          </cell>
        </row>
        <row r="97">
          <cell r="A97">
            <v>96</v>
          </cell>
          <cell r="H97">
            <v>-23.572530928000003</v>
          </cell>
          <cell r="AP97">
            <v>-23.672497243040723</v>
          </cell>
          <cell r="AU97">
            <v>-24.111580408223741</v>
          </cell>
          <cell r="AV97">
            <v>-23.233414077857706</v>
          </cell>
        </row>
        <row r="98">
          <cell r="A98">
            <v>97</v>
          </cell>
          <cell r="H98">
            <v>-23.572439065000001</v>
          </cell>
          <cell r="AP98">
            <v>-23.672497243040723</v>
          </cell>
          <cell r="AU98">
            <v>-24.111580408223741</v>
          </cell>
          <cell r="AV98">
            <v>-23.233414077857706</v>
          </cell>
        </row>
        <row r="99">
          <cell r="A99">
            <v>98</v>
          </cell>
          <cell r="H99">
            <v>-23.634814041999999</v>
          </cell>
          <cell r="AP99">
            <v>-23.672497243040723</v>
          </cell>
          <cell r="AU99">
            <v>-24.111580408223741</v>
          </cell>
          <cell r="AV99">
            <v>-23.233414077857706</v>
          </cell>
        </row>
        <row r="100">
          <cell r="A100">
            <v>99</v>
          </cell>
          <cell r="H100">
            <v>-23.725850274999999</v>
          </cell>
          <cell r="AP100">
            <v>-23.672497243040723</v>
          </cell>
          <cell r="AU100">
            <v>-24.111580408223741</v>
          </cell>
          <cell r="AV100">
            <v>-23.233414077857706</v>
          </cell>
        </row>
        <row r="101">
          <cell r="A101">
            <v>100</v>
          </cell>
          <cell r="H101">
            <v>-23.710325427999997</v>
          </cell>
          <cell r="AP101">
            <v>-23.672497243040723</v>
          </cell>
          <cell r="AU101">
            <v>-24.111580408223741</v>
          </cell>
          <cell r="AV101">
            <v>-23.233414077857706</v>
          </cell>
        </row>
        <row r="102">
          <cell r="A102">
            <v>101</v>
          </cell>
          <cell r="H102">
            <v>-23.660862305999999</v>
          </cell>
          <cell r="AP102">
            <v>-23.672497243040723</v>
          </cell>
          <cell r="AU102">
            <v>-24.111580408223741</v>
          </cell>
          <cell r="AV102">
            <v>-23.233414077857706</v>
          </cell>
        </row>
        <row r="103">
          <cell r="A103">
            <v>102</v>
          </cell>
          <cell r="H103">
            <v>-23.727195636000001</v>
          </cell>
          <cell r="AP103">
            <v>-23.672497243040723</v>
          </cell>
          <cell r="AU103">
            <v>-24.111580408223741</v>
          </cell>
          <cell r="AV103">
            <v>-23.233414077857706</v>
          </cell>
        </row>
        <row r="104">
          <cell r="A104">
            <v>103</v>
          </cell>
          <cell r="H104">
            <v>-23.689273752000002</v>
          </cell>
          <cell r="AP104">
            <v>-23.672497243040723</v>
          </cell>
          <cell r="AU104">
            <v>-24.111580408223741</v>
          </cell>
          <cell r="AV104">
            <v>-23.233414077857706</v>
          </cell>
        </row>
        <row r="105">
          <cell r="A105">
            <v>104</v>
          </cell>
          <cell r="H105">
            <v>-23.574329075999998</v>
          </cell>
          <cell r="AP105">
            <v>-23.672497243040723</v>
          </cell>
          <cell r="AU105">
            <v>-24.111580408223741</v>
          </cell>
          <cell r="AV105">
            <v>-23.233414077857706</v>
          </cell>
        </row>
        <row r="106">
          <cell r="A106">
            <v>105</v>
          </cell>
          <cell r="H106">
            <v>-23.706308616000001</v>
          </cell>
          <cell r="AP106">
            <v>-23.672497243040723</v>
          </cell>
          <cell r="AU106">
            <v>-24.111580408223741</v>
          </cell>
          <cell r="AV106">
            <v>-23.233414077857706</v>
          </cell>
        </row>
        <row r="107">
          <cell r="A107">
            <v>106</v>
          </cell>
          <cell r="H107">
            <v>-23.623970052000001</v>
          </cell>
          <cell r="AP107">
            <v>-23.672497243040723</v>
          </cell>
          <cell r="AU107">
            <v>-24.111580408223741</v>
          </cell>
          <cell r="AV107">
            <v>-23.233414077857706</v>
          </cell>
        </row>
        <row r="108">
          <cell r="A108">
            <v>107</v>
          </cell>
          <cell r="H108">
            <v>-23.658903720000001</v>
          </cell>
          <cell r="AP108">
            <v>-23.672497243040723</v>
          </cell>
          <cell r="AU108">
            <v>-24.111580408223741</v>
          </cell>
          <cell r="AV108">
            <v>-23.233414077857706</v>
          </cell>
        </row>
        <row r="109">
          <cell r="A109">
            <v>108</v>
          </cell>
          <cell r="H109">
            <v>-23.765981460000003</v>
          </cell>
          <cell r="AP109">
            <v>-23.672497243040723</v>
          </cell>
          <cell r="AU109">
            <v>-24.111580408223741</v>
          </cell>
          <cell r="AV109">
            <v>-23.233414077857706</v>
          </cell>
        </row>
        <row r="110">
          <cell r="A110">
            <v>109</v>
          </cell>
          <cell r="H110">
            <v>-23.627039580000002</v>
          </cell>
          <cell r="AP110">
            <v>-23.672497243040723</v>
          </cell>
          <cell r="AU110">
            <v>-24.111580408223741</v>
          </cell>
          <cell r="AV110">
            <v>-23.233414077857706</v>
          </cell>
        </row>
        <row r="111">
          <cell r="A111">
            <v>110</v>
          </cell>
          <cell r="H111">
            <v>-23.583781596000001</v>
          </cell>
          <cell r="AP111">
            <v>-23.672497243040723</v>
          </cell>
          <cell r="AU111">
            <v>-24.111580408223741</v>
          </cell>
          <cell r="AV111">
            <v>-23.233414077857706</v>
          </cell>
        </row>
        <row r="112">
          <cell r="A112">
            <v>111</v>
          </cell>
          <cell r="H112">
            <v>-23.767872912000005</v>
          </cell>
          <cell r="AP112">
            <v>-23.672497243040723</v>
          </cell>
          <cell r="AU112">
            <v>-24.111580408223741</v>
          </cell>
          <cell r="AV112">
            <v>-23.233414077857706</v>
          </cell>
        </row>
        <row r="113">
          <cell r="A113">
            <v>112</v>
          </cell>
          <cell r="H113">
            <v>-23.588887990000003</v>
          </cell>
          <cell r="AP113">
            <v>-23.672497243040723</v>
          </cell>
          <cell r="AU113">
            <v>-24.111580408223741</v>
          </cell>
          <cell r="AV113">
            <v>-23.233414077857706</v>
          </cell>
        </row>
        <row r="114">
          <cell r="A114">
            <v>113</v>
          </cell>
          <cell r="H114">
            <v>-23.873148644000004</v>
          </cell>
          <cell r="AP114">
            <v>-23.672497243040723</v>
          </cell>
          <cell r="AU114">
            <v>-24.111580408223741</v>
          </cell>
          <cell r="AV114">
            <v>-23.233414077857706</v>
          </cell>
        </row>
        <row r="115">
          <cell r="A115">
            <v>114</v>
          </cell>
          <cell r="H115">
            <v>-23.840601335000002</v>
          </cell>
          <cell r="AP115">
            <v>-23.672497243040723</v>
          </cell>
          <cell r="AU115">
            <v>-24.111580408223741</v>
          </cell>
          <cell r="AV115">
            <v>-23.233414077857706</v>
          </cell>
        </row>
        <row r="116">
          <cell r="A116">
            <v>115</v>
          </cell>
          <cell r="H116">
            <v>-23.658461781000007</v>
          </cell>
          <cell r="AP116">
            <v>-23.672497243040723</v>
          </cell>
          <cell r="AU116">
            <v>-24.111580408223741</v>
          </cell>
          <cell r="AV116">
            <v>-23.233414077857706</v>
          </cell>
        </row>
        <row r="117">
          <cell r="A117">
            <v>116</v>
          </cell>
          <cell r="H117">
            <v>-23.449659520000004</v>
          </cell>
          <cell r="AP117">
            <v>-23.672497243040723</v>
          </cell>
          <cell r="AU117">
            <v>-24.111580408223741</v>
          </cell>
          <cell r="AV117">
            <v>-23.233414077857706</v>
          </cell>
        </row>
        <row r="118">
          <cell r="A118">
            <v>117</v>
          </cell>
          <cell r="H118">
            <v>-23.894250301000007</v>
          </cell>
          <cell r="AP118">
            <v>-23.672497243040723</v>
          </cell>
          <cell r="AU118">
            <v>-24.111580408223741</v>
          </cell>
          <cell r="AV118">
            <v>-23.233414077857706</v>
          </cell>
        </row>
        <row r="119">
          <cell r="A119">
            <v>118</v>
          </cell>
          <cell r="H119">
            <v>-23.577523226000004</v>
          </cell>
          <cell r="AP119">
            <v>-23.672497243040723</v>
          </cell>
          <cell r="AU119">
            <v>-24.111580408223741</v>
          </cell>
          <cell r="AV119">
            <v>-23.233414077857706</v>
          </cell>
        </row>
        <row r="120">
          <cell r="A120">
            <v>119</v>
          </cell>
          <cell r="H120">
            <v>-23.530365522000004</v>
          </cell>
          <cell r="AP120">
            <v>-23.672497243040723</v>
          </cell>
          <cell r="AU120">
            <v>-24.111580408223741</v>
          </cell>
          <cell r="AV120">
            <v>-23.233414077857706</v>
          </cell>
        </row>
        <row r="121">
          <cell r="A121">
            <v>120</v>
          </cell>
          <cell r="H121">
            <v>-23.760571479999999</v>
          </cell>
          <cell r="AP121">
            <v>-23.672497243040723</v>
          </cell>
          <cell r="AU121">
            <v>-24.111580408223741</v>
          </cell>
          <cell r="AV121">
            <v>-23.233414077857706</v>
          </cell>
        </row>
        <row r="122">
          <cell r="A122">
            <v>121</v>
          </cell>
          <cell r="H122">
            <v>-23.432046925999998</v>
          </cell>
          <cell r="AP122">
            <v>-23.672497243040723</v>
          </cell>
          <cell r="AU122">
            <v>-24.111580408223741</v>
          </cell>
          <cell r="AV122">
            <v>-23.233414077857706</v>
          </cell>
        </row>
        <row r="123">
          <cell r="A123">
            <v>122</v>
          </cell>
          <cell r="H123">
            <v>-23.566721523999998</v>
          </cell>
          <cell r="AP123">
            <v>-23.672497243040723</v>
          </cell>
          <cell r="AU123">
            <v>-24.111580408223741</v>
          </cell>
          <cell r="AV123">
            <v>-23.233414077857706</v>
          </cell>
        </row>
        <row r="124">
          <cell r="A124">
            <v>123</v>
          </cell>
          <cell r="H124">
            <v>-23.551775965999997</v>
          </cell>
          <cell r="AP124">
            <v>-23.672497243040723</v>
          </cell>
          <cell r="AU124">
            <v>-24.111580408223741</v>
          </cell>
          <cell r="AV124">
            <v>-23.233414077857706</v>
          </cell>
        </row>
        <row r="125">
          <cell r="A125">
            <v>124</v>
          </cell>
          <cell r="H125">
            <v>-23.525135225999996</v>
          </cell>
          <cell r="AP125">
            <v>-23.672497243040723</v>
          </cell>
          <cell r="AU125">
            <v>-24.111580408223741</v>
          </cell>
          <cell r="AV125">
            <v>-23.233414077857706</v>
          </cell>
        </row>
        <row r="126">
          <cell r="A126">
            <v>125</v>
          </cell>
          <cell r="H126">
            <v>-23.547178123999998</v>
          </cell>
          <cell r="AP126">
            <v>-23.672497243040723</v>
          </cell>
          <cell r="AU126">
            <v>-24.111580408223741</v>
          </cell>
          <cell r="AV126">
            <v>-23.233414077857706</v>
          </cell>
        </row>
        <row r="127">
          <cell r="A127">
            <v>126</v>
          </cell>
          <cell r="H127">
            <v>-23.505149527999997</v>
          </cell>
          <cell r="AP127">
            <v>-23.672497243040723</v>
          </cell>
          <cell r="AU127">
            <v>-24.111580408223741</v>
          </cell>
          <cell r="AV127">
            <v>-23.233414077857706</v>
          </cell>
        </row>
        <row r="128">
          <cell r="A128">
            <v>127</v>
          </cell>
          <cell r="H128">
            <v>-23.619910429999997</v>
          </cell>
          <cell r="AP128">
            <v>-23.672497243040723</v>
          </cell>
          <cell r="AU128">
            <v>-24.111580408223741</v>
          </cell>
          <cell r="AV128">
            <v>-23.233414077857706</v>
          </cell>
        </row>
        <row r="129">
          <cell r="A129">
            <v>128</v>
          </cell>
          <cell r="H129">
            <v>-23.742344687999999</v>
          </cell>
          <cell r="AP129">
            <v>-23.672497243040723</v>
          </cell>
          <cell r="AU129">
            <v>-24.111580408223741</v>
          </cell>
          <cell r="AV129">
            <v>-23.233414077857706</v>
          </cell>
        </row>
        <row r="130">
          <cell r="A130">
            <v>129</v>
          </cell>
          <cell r="H130">
            <v>-23.495553495999999</v>
          </cell>
          <cell r="AP130">
            <v>-23.672497243040723</v>
          </cell>
          <cell r="AU130">
            <v>-24.111580408223741</v>
          </cell>
          <cell r="AV130">
            <v>-23.233414077857706</v>
          </cell>
        </row>
        <row r="131">
          <cell r="A131">
            <v>130</v>
          </cell>
          <cell r="H131">
            <v>-23.537776359999999</v>
          </cell>
          <cell r="AP131">
            <v>-23.672497243040723</v>
          </cell>
          <cell r="AU131">
            <v>-24.111580408223741</v>
          </cell>
          <cell r="AV131">
            <v>-23.233414077857706</v>
          </cell>
        </row>
        <row r="132">
          <cell r="A132">
            <v>131</v>
          </cell>
          <cell r="H132">
            <v>-23.456131232000001</v>
          </cell>
          <cell r="AP132">
            <v>-23.672497243040723</v>
          </cell>
          <cell r="AU132">
            <v>-24.111580408223741</v>
          </cell>
          <cell r="AV132">
            <v>-23.233414077857706</v>
          </cell>
        </row>
        <row r="133">
          <cell r="A133">
            <v>132</v>
          </cell>
          <cell r="H133">
            <v>-23.797519279999999</v>
          </cell>
          <cell r="AP133">
            <v>-23.672497243040723</v>
          </cell>
          <cell r="AU133">
            <v>-24.111580408223741</v>
          </cell>
          <cell r="AV133">
            <v>-23.233414077857706</v>
          </cell>
        </row>
        <row r="134">
          <cell r="A134">
            <v>133</v>
          </cell>
          <cell r="H134">
            <v>-23.738105823999998</v>
          </cell>
          <cell r="AP134">
            <v>-23.672497243040723</v>
          </cell>
          <cell r="AU134">
            <v>-24.111580408223741</v>
          </cell>
          <cell r="AV134">
            <v>-23.233414077857706</v>
          </cell>
        </row>
        <row r="135">
          <cell r="A135">
            <v>134</v>
          </cell>
          <cell r="H135">
            <v>-23.544171911999999</v>
          </cell>
          <cell r="AP135">
            <v>-23.672497243040723</v>
          </cell>
          <cell r="AU135">
            <v>-24.111580408223741</v>
          </cell>
          <cell r="AV135">
            <v>-23.233414077857706</v>
          </cell>
        </row>
        <row r="136">
          <cell r="A136">
            <v>135</v>
          </cell>
          <cell r="H136">
            <v>-23.625806855999997</v>
          </cell>
          <cell r="AP136">
            <v>-23.672497243040723</v>
          </cell>
          <cell r="AU136">
            <v>-24.111580408223741</v>
          </cell>
          <cell r="AV136">
            <v>-23.233414077857706</v>
          </cell>
        </row>
        <row r="137">
          <cell r="A137">
            <v>136</v>
          </cell>
          <cell r="H137">
            <v>-23.575599736000001</v>
          </cell>
          <cell r="AP137">
            <v>-23.672497243040723</v>
          </cell>
          <cell r="AU137">
            <v>-24.111580408223741</v>
          </cell>
          <cell r="AV137">
            <v>-23.233414077857706</v>
          </cell>
        </row>
        <row r="138">
          <cell r="A138">
            <v>137</v>
          </cell>
          <cell r="H138">
            <v>-23.566566527999999</v>
          </cell>
          <cell r="AP138">
            <v>-23.672497243040723</v>
          </cell>
          <cell r="AU138">
            <v>-24.111580408223741</v>
          </cell>
          <cell r="AV138">
            <v>-23.233414077857706</v>
          </cell>
        </row>
        <row r="139">
          <cell r="A139">
            <v>138</v>
          </cell>
          <cell r="H139">
            <v>-23.598007852000002</v>
          </cell>
          <cell r="AP139">
            <v>-23.672497243040723</v>
          </cell>
          <cell r="AU139">
            <v>-24.111580408223741</v>
          </cell>
          <cell r="AV139">
            <v>-23.233414077857706</v>
          </cell>
        </row>
        <row r="140">
          <cell r="A140">
            <v>139</v>
          </cell>
          <cell r="H140">
            <v>-23.483791792000002</v>
          </cell>
          <cell r="AP140">
            <v>-23.672497243040723</v>
          </cell>
          <cell r="AU140">
            <v>-24.111580408223741</v>
          </cell>
          <cell r="AV140">
            <v>-23.233414077857706</v>
          </cell>
        </row>
        <row r="141">
          <cell r="A141">
            <v>140</v>
          </cell>
          <cell r="H141">
            <v>-23.476228698</v>
          </cell>
          <cell r="AP141">
            <v>-23.672497243040723</v>
          </cell>
          <cell r="AU141">
            <v>-24.111580408223741</v>
          </cell>
          <cell r="AV141">
            <v>-23.233414077857706</v>
          </cell>
        </row>
        <row r="142">
          <cell r="A142">
            <v>141</v>
          </cell>
          <cell r="H142">
            <v>-23.426006470000001</v>
          </cell>
          <cell r="AP142">
            <v>-23.672497243040723</v>
          </cell>
          <cell r="AU142">
            <v>-24.111580408223741</v>
          </cell>
          <cell r="AV142">
            <v>-23.233414077857706</v>
          </cell>
        </row>
        <row r="143">
          <cell r="A143">
            <v>142</v>
          </cell>
          <cell r="H143">
            <v>-23.753189815999999</v>
          </cell>
          <cell r="AP143">
            <v>-23.672497243040723</v>
          </cell>
          <cell r="AU143">
            <v>-24.111580408223741</v>
          </cell>
          <cell r="AV143">
            <v>-23.233414077857706</v>
          </cell>
        </row>
        <row r="144">
          <cell r="A144">
            <v>143</v>
          </cell>
          <cell r="H144">
            <v>-23.550853961999998</v>
          </cell>
          <cell r="AP144">
            <v>-23.672497243040723</v>
          </cell>
          <cell r="AU144">
            <v>-24.111580408223741</v>
          </cell>
          <cell r="AV144">
            <v>-23.233414077857706</v>
          </cell>
        </row>
        <row r="145">
          <cell r="A145">
            <v>144</v>
          </cell>
          <cell r="H145">
            <v>-23.703111256</v>
          </cell>
          <cell r="AP145">
            <v>-23.672497243040723</v>
          </cell>
          <cell r="AU145">
            <v>-24.111580408223741</v>
          </cell>
          <cell r="AV145">
            <v>-23.233414077857706</v>
          </cell>
        </row>
        <row r="146">
          <cell r="A146">
            <v>145</v>
          </cell>
          <cell r="H146">
            <v>-23.509436529999999</v>
          </cell>
          <cell r="AP146">
            <v>-23.672497243040723</v>
          </cell>
          <cell r="AU146">
            <v>-24.111580408223741</v>
          </cell>
          <cell r="AV146">
            <v>-23.233414077857706</v>
          </cell>
        </row>
        <row r="147">
          <cell r="A147">
            <v>146</v>
          </cell>
          <cell r="H147">
            <v>-23.699180909999999</v>
          </cell>
          <cell r="AP147">
            <v>-23.672497243040723</v>
          </cell>
          <cell r="AU147">
            <v>-24.111580408223741</v>
          </cell>
          <cell r="AV147">
            <v>-23.233414077857706</v>
          </cell>
        </row>
        <row r="148">
          <cell r="A148">
            <v>147</v>
          </cell>
          <cell r="H148">
            <v>-23.716852074000002</v>
          </cell>
          <cell r="AP148">
            <v>-23.672497243040723</v>
          </cell>
          <cell r="AU148">
            <v>-24.111580408223741</v>
          </cell>
          <cell r="AV148">
            <v>-23.233414077857706</v>
          </cell>
        </row>
        <row r="149">
          <cell r="A149">
            <v>148</v>
          </cell>
          <cell r="H149">
            <v>-23.62508927</v>
          </cell>
          <cell r="AP149">
            <v>-23.672497243040723</v>
          </cell>
          <cell r="AU149">
            <v>-24.111580408223741</v>
          </cell>
          <cell r="AV149">
            <v>-23.233414077857706</v>
          </cell>
        </row>
        <row r="150">
          <cell r="A150">
            <v>149</v>
          </cell>
          <cell r="H150">
            <v>-23.695267892000004</v>
          </cell>
          <cell r="AP150">
            <v>-23.672497243040723</v>
          </cell>
          <cell r="AU150">
            <v>-24.111580408223741</v>
          </cell>
          <cell r="AV150">
            <v>-23.233414077857706</v>
          </cell>
        </row>
        <row r="151">
          <cell r="A151">
            <v>150</v>
          </cell>
          <cell r="H151">
            <v>-23.691835164000004</v>
          </cell>
          <cell r="AP151">
            <v>-23.672497243040723</v>
          </cell>
          <cell r="AU151">
            <v>-24.111580408223741</v>
          </cell>
          <cell r="AV151">
            <v>-23.233414077857706</v>
          </cell>
        </row>
        <row r="152">
          <cell r="A152">
            <v>151</v>
          </cell>
          <cell r="H152">
            <v>-23.663540548000004</v>
          </cell>
          <cell r="AP152">
            <v>-23.672497243040723</v>
          </cell>
          <cell r="AU152">
            <v>-24.111580408223741</v>
          </cell>
          <cell r="AV152">
            <v>-23.233414077857706</v>
          </cell>
        </row>
        <row r="153">
          <cell r="A153">
            <v>152</v>
          </cell>
          <cell r="H153">
            <v>-23.574533364000004</v>
          </cell>
          <cell r="AP153">
            <v>-23.672497243040723</v>
          </cell>
          <cell r="AU153">
            <v>-24.111580408223741</v>
          </cell>
          <cell r="AV153">
            <v>-23.233414077857706</v>
          </cell>
        </row>
        <row r="154">
          <cell r="A154">
            <v>153</v>
          </cell>
          <cell r="H154">
            <v>-23.512063808000001</v>
          </cell>
          <cell r="AP154">
            <v>-23.672497243040723</v>
          </cell>
          <cell r="AU154">
            <v>-24.111580408223741</v>
          </cell>
          <cell r="AV154">
            <v>-23.233414077857706</v>
          </cell>
        </row>
        <row r="155">
          <cell r="A155">
            <v>154</v>
          </cell>
          <cell r="H155">
            <v>-23.676073052000003</v>
          </cell>
          <cell r="AP155">
            <v>-23.672497243040723</v>
          </cell>
          <cell r="AU155">
            <v>-24.111580408223741</v>
          </cell>
          <cell r="AV155">
            <v>-23.233414077857706</v>
          </cell>
        </row>
        <row r="156">
          <cell r="A156">
            <v>155</v>
          </cell>
          <cell r="H156">
            <v>-23.507585012</v>
          </cell>
          <cell r="AP156">
            <v>-23.672497243040723</v>
          </cell>
          <cell r="AU156">
            <v>-24.111580408223741</v>
          </cell>
          <cell r="AV156">
            <v>-23.233414077857706</v>
          </cell>
        </row>
        <row r="157">
          <cell r="A157">
            <v>156</v>
          </cell>
          <cell r="H157">
            <v>-23.627182068</v>
          </cell>
          <cell r="AP157">
            <v>-23.672497243040723</v>
          </cell>
          <cell r="AU157">
            <v>-24.111580408223741</v>
          </cell>
          <cell r="AV157">
            <v>-23.233414077857706</v>
          </cell>
        </row>
        <row r="158">
          <cell r="A158">
            <v>157</v>
          </cell>
          <cell r="H158">
            <v>-23.650418996000003</v>
          </cell>
          <cell r="AP158">
            <v>-23.672497243040723</v>
          </cell>
          <cell r="AU158">
            <v>-24.111580408223741</v>
          </cell>
          <cell r="AV158">
            <v>-23.233414077857706</v>
          </cell>
        </row>
        <row r="159">
          <cell r="A159">
            <v>158</v>
          </cell>
          <cell r="H159">
            <v>-23.624740097999997</v>
          </cell>
          <cell r="AP159">
            <v>-23.672497243040723</v>
          </cell>
          <cell r="AU159">
            <v>-24.111580408223741</v>
          </cell>
          <cell r="AV159">
            <v>-23.233414077857706</v>
          </cell>
        </row>
        <row r="160">
          <cell r="A160">
            <v>159</v>
          </cell>
          <cell r="H160">
            <v>-23.630932207999997</v>
          </cell>
          <cell r="AP160">
            <v>-23.672497243040723</v>
          </cell>
          <cell r="AU160">
            <v>-24.111580408223741</v>
          </cell>
          <cell r="AV160">
            <v>-23.233414077857706</v>
          </cell>
        </row>
        <row r="161">
          <cell r="A161">
            <v>160</v>
          </cell>
          <cell r="H161">
            <v>-23.690569332999996</v>
          </cell>
          <cell r="AP161">
            <v>-23.672497243040723</v>
          </cell>
          <cell r="AU161">
            <v>-24.111580408223741</v>
          </cell>
          <cell r="AV161">
            <v>-23.233414077857706</v>
          </cell>
        </row>
        <row r="162">
          <cell r="A162">
            <v>161</v>
          </cell>
          <cell r="H162">
            <v>-23.488747150999998</v>
          </cell>
          <cell r="AP162">
            <v>-23.672497243040723</v>
          </cell>
          <cell r="AU162">
            <v>-24.111580408223741</v>
          </cell>
          <cell r="AV162">
            <v>-23.233414077857706</v>
          </cell>
        </row>
        <row r="163">
          <cell r="A163">
            <v>162</v>
          </cell>
          <cell r="H163">
            <v>-23.641793777999997</v>
          </cell>
          <cell r="AP163">
            <v>-23.672497243040723</v>
          </cell>
          <cell r="AU163">
            <v>-24.111580408223741</v>
          </cell>
          <cell r="AV163">
            <v>-23.233414077857706</v>
          </cell>
        </row>
        <row r="164">
          <cell r="A164">
            <v>163</v>
          </cell>
          <cell r="H164">
            <v>-23.583547339999999</v>
          </cell>
          <cell r="AP164">
            <v>-23.672497243040723</v>
          </cell>
          <cell r="AU164">
            <v>-24.111580408223741</v>
          </cell>
          <cell r="AV164">
            <v>-23.233414077857706</v>
          </cell>
        </row>
        <row r="165">
          <cell r="A165">
            <v>164</v>
          </cell>
          <cell r="H165">
            <v>-23.62486191</v>
          </cell>
          <cell r="AP165">
            <v>-23.672497243040723</v>
          </cell>
          <cell r="AU165">
            <v>-24.111580408223741</v>
          </cell>
          <cell r="AV165">
            <v>-23.233414077857706</v>
          </cell>
        </row>
        <row r="166">
          <cell r="A166">
            <v>165</v>
          </cell>
          <cell r="H166">
            <v>-23.415213306999998</v>
          </cell>
          <cell r="AP166">
            <v>-23.672497243040723</v>
          </cell>
          <cell r="AU166">
            <v>-24.111580408223741</v>
          </cell>
          <cell r="AV166">
            <v>-23.233414077857706</v>
          </cell>
        </row>
        <row r="167">
          <cell r="A167">
            <v>166</v>
          </cell>
          <cell r="H167">
            <v>-23.706549877</v>
          </cell>
          <cell r="AP167">
            <v>-23.672497243040723</v>
          </cell>
          <cell r="AU167">
            <v>-24.111580408223741</v>
          </cell>
          <cell r="AV167">
            <v>-23.233414077857706</v>
          </cell>
        </row>
        <row r="168">
          <cell r="A168">
            <v>167</v>
          </cell>
          <cell r="H168">
            <v>-23.686093411000002</v>
          </cell>
          <cell r="AP168">
            <v>-23.672497243040723</v>
          </cell>
          <cell r="AU168">
            <v>-24.111580408223741</v>
          </cell>
          <cell r="AV168">
            <v>-23.233414077857706</v>
          </cell>
        </row>
        <row r="169">
          <cell r="A169">
            <v>168</v>
          </cell>
          <cell r="H169">
            <v>-23.675520520000003</v>
          </cell>
          <cell r="AP169">
            <v>-23.672497243040723</v>
          </cell>
          <cell r="AU169">
            <v>-24.111580408223741</v>
          </cell>
          <cell r="AV169">
            <v>-23.233414077857706</v>
          </cell>
        </row>
        <row r="170">
          <cell r="A170">
            <v>169</v>
          </cell>
          <cell r="H170">
            <v>-23.764442284000001</v>
          </cell>
          <cell r="AP170">
            <v>-23.672497243040723</v>
          </cell>
          <cell r="AU170">
            <v>-24.111580408223741</v>
          </cell>
          <cell r="AV170">
            <v>-23.233414077857706</v>
          </cell>
        </row>
        <row r="171">
          <cell r="A171">
            <v>170</v>
          </cell>
          <cell r="H171">
            <v>-23.762607487</v>
          </cell>
          <cell r="AP171">
            <v>-23.672497243040723</v>
          </cell>
          <cell r="AU171">
            <v>-24.111580408223741</v>
          </cell>
          <cell r="AV171">
            <v>-23.233414077857706</v>
          </cell>
        </row>
        <row r="172">
          <cell r="A172">
            <v>171</v>
          </cell>
          <cell r="H172">
            <v>-23.672367912999999</v>
          </cell>
          <cell r="AP172">
            <v>-23.672497243040723</v>
          </cell>
          <cell r="AU172">
            <v>-24.111580408223741</v>
          </cell>
          <cell r="AV172">
            <v>-23.233414077857706</v>
          </cell>
        </row>
        <row r="173">
          <cell r="A173">
            <v>172</v>
          </cell>
          <cell r="H173">
            <v>-23.821614963999998</v>
          </cell>
          <cell r="AP173">
            <v>-23.672497243040723</v>
          </cell>
          <cell r="AU173">
            <v>-24.111580408223741</v>
          </cell>
          <cell r="AV173">
            <v>-23.233414077857706</v>
          </cell>
        </row>
        <row r="174">
          <cell r="A174">
            <v>173</v>
          </cell>
          <cell r="H174">
            <v>-23.692023556000002</v>
          </cell>
          <cell r="AP174">
            <v>-23.672497243040723</v>
          </cell>
          <cell r="AU174">
            <v>-24.111580408223741</v>
          </cell>
          <cell r="AV174">
            <v>-23.233414077857706</v>
          </cell>
        </row>
        <row r="175">
          <cell r="A175">
            <v>174</v>
          </cell>
          <cell r="H175">
            <v>-23.651749255000002</v>
          </cell>
          <cell r="AP175">
            <v>-23.672497243040723</v>
          </cell>
          <cell r="AU175">
            <v>-24.111580408223741</v>
          </cell>
          <cell r="AV175">
            <v>-23.233414077857706</v>
          </cell>
        </row>
        <row r="176">
          <cell r="A176">
            <v>175</v>
          </cell>
          <cell r="H176">
            <v>-23.792240024999998</v>
          </cell>
          <cell r="AP176">
            <v>-23.672497243040723</v>
          </cell>
          <cell r="AU176">
            <v>-24.111580408223741</v>
          </cell>
          <cell r="AV176">
            <v>-23.233414077857706</v>
          </cell>
        </row>
        <row r="177">
          <cell r="A177">
            <v>176</v>
          </cell>
          <cell r="H177">
            <v>-23.694730275000001</v>
          </cell>
          <cell r="AP177">
            <v>-23.672497243040723</v>
          </cell>
          <cell r="AU177">
            <v>-24.111580408223741</v>
          </cell>
          <cell r="AV177">
            <v>-23.233414077857706</v>
          </cell>
        </row>
        <row r="178">
          <cell r="A178">
            <v>177</v>
          </cell>
          <cell r="H178">
            <v>-23.642851799999999</v>
          </cell>
          <cell r="AP178">
            <v>-23.672497243040723</v>
          </cell>
          <cell r="AU178">
            <v>-24.111580408223741</v>
          </cell>
          <cell r="AV178">
            <v>-23.233414077857706</v>
          </cell>
        </row>
        <row r="179">
          <cell r="A179">
            <v>178</v>
          </cell>
          <cell r="H179">
            <v>-23.544787200000002</v>
          </cell>
          <cell r="AP179">
            <v>-23.672497243040723</v>
          </cell>
          <cell r="AU179">
            <v>-24.111580408223741</v>
          </cell>
          <cell r="AV179">
            <v>-23.233414077857706</v>
          </cell>
        </row>
        <row r="180">
          <cell r="A180">
            <v>179</v>
          </cell>
          <cell r="H180">
            <v>-23.595771750000001</v>
          </cell>
          <cell r="AP180">
            <v>-23.672497243040723</v>
          </cell>
          <cell r="AU180">
            <v>-24.111580408223741</v>
          </cell>
          <cell r="AV180">
            <v>-23.233414077857706</v>
          </cell>
        </row>
        <row r="181">
          <cell r="A181">
            <v>180</v>
          </cell>
          <cell r="H181">
            <v>-23.711889525</v>
          </cell>
          <cell r="AP181">
            <v>-23.672497243040723</v>
          </cell>
          <cell r="AU181">
            <v>-24.111580408223741</v>
          </cell>
          <cell r="AV181">
            <v>-23.233414077857706</v>
          </cell>
        </row>
        <row r="182">
          <cell r="A182">
            <v>181</v>
          </cell>
          <cell r="H182">
            <v>-23.525572950000001</v>
          </cell>
          <cell r="AP182">
            <v>-23.672497243040723</v>
          </cell>
          <cell r="AU182">
            <v>-24.111580408223741</v>
          </cell>
          <cell r="AV182">
            <v>-23.233414077857706</v>
          </cell>
        </row>
        <row r="183">
          <cell r="A183">
            <v>182</v>
          </cell>
          <cell r="H183">
            <v>-23.624243775</v>
          </cell>
          <cell r="AP183">
            <v>-23.672497243040723</v>
          </cell>
          <cell r="AU183">
            <v>-24.111580408223741</v>
          </cell>
          <cell r="AV183">
            <v>-23.233414077857706</v>
          </cell>
        </row>
        <row r="184">
          <cell r="A184">
            <v>183</v>
          </cell>
          <cell r="H184">
            <v>-23.759298375</v>
          </cell>
          <cell r="AP184">
            <v>-23.672497243040723</v>
          </cell>
          <cell r="AU184">
            <v>-24.111580408223741</v>
          </cell>
          <cell r="AV184">
            <v>-23.233414077857706</v>
          </cell>
        </row>
        <row r="185">
          <cell r="A185">
            <v>184</v>
          </cell>
          <cell r="H185">
            <v>-23.798178726000003</v>
          </cell>
          <cell r="AP185">
            <v>-23.672497243040723</v>
          </cell>
          <cell r="AU185">
            <v>-24.111580408223741</v>
          </cell>
          <cell r="AV185">
            <v>-23.233414077857706</v>
          </cell>
        </row>
        <row r="186">
          <cell r="A186">
            <v>185</v>
          </cell>
          <cell r="H186">
            <v>-23.877825111</v>
          </cell>
          <cell r="AP186">
            <v>-23.672497243040723</v>
          </cell>
          <cell r="AU186">
            <v>-24.111580408223741</v>
          </cell>
          <cell r="AV186">
            <v>-23.233414077857706</v>
          </cell>
        </row>
        <row r="187">
          <cell r="A187">
            <v>186</v>
          </cell>
          <cell r="H187">
            <v>-23.777552484000001</v>
          </cell>
          <cell r="AP187">
            <v>-23.672497243040723</v>
          </cell>
          <cell r="AU187">
            <v>-24.111580408223741</v>
          </cell>
          <cell r="AV187">
            <v>-23.233414077857706</v>
          </cell>
        </row>
        <row r="188">
          <cell r="A188">
            <v>187</v>
          </cell>
          <cell r="H188">
            <v>-23.758451493000003</v>
          </cell>
          <cell r="AP188">
            <v>-23.672497243040723</v>
          </cell>
          <cell r="AU188">
            <v>-24.111580408223741</v>
          </cell>
          <cell r="AV188">
            <v>-23.233414077857706</v>
          </cell>
        </row>
        <row r="189">
          <cell r="A189">
            <v>188</v>
          </cell>
          <cell r="H189">
            <v>-23.634673839000001</v>
          </cell>
          <cell r="AP189">
            <v>-23.672497243040723</v>
          </cell>
          <cell r="AU189">
            <v>-24.111580408223741</v>
          </cell>
          <cell r="AV189">
            <v>-23.233414077857706</v>
          </cell>
        </row>
        <row r="190">
          <cell r="A190">
            <v>189</v>
          </cell>
          <cell r="H190">
            <v>-23.910208917000002</v>
          </cell>
          <cell r="AP190">
            <v>-23.672497243040723</v>
          </cell>
          <cell r="AU190">
            <v>-24.111580408223741</v>
          </cell>
          <cell r="AV190">
            <v>-23.233414077857706</v>
          </cell>
        </row>
        <row r="191">
          <cell r="A191">
            <v>190</v>
          </cell>
          <cell r="H191">
            <v>-23.828229201000003</v>
          </cell>
          <cell r="AP191">
            <v>-23.672497243040723</v>
          </cell>
          <cell r="AU191">
            <v>-24.111580408223741</v>
          </cell>
          <cell r="AV191">
            <v>-23.233414077857706</v>
          </cell>
        </row>
        <row r="192">
          <cell r="A192">
            <v>191</v>
          </cell>
          <cell r="H192">
            <v>-23.814047397</v>
          </cell>
          <cell r="AP192">
            <v>-23.672497243040723</v>
          </cell>
          <cell r="AU192">
            <v>-24.111580408223741</v>
          </cell>
          <cell r="AV192">
            <v>-23.233414077857706</v>
          </cell>
        </row>
        <row r="193">
          <cell r="A193">
            <v>192</v>
          </cell>
          <cell r="H193">
            <v>-23.682421266000002</v>
          </cell>
          <cell r="AP193">
            <v>-23.672497243040723</v>
          </cell>
          <cell r="AU193">
            <v>-24.111580408223741</v>
          </cell>
          <cell r="AV193">
            <v>-23.233414077857706</v>
          </cell>
        </row>
        <row r="194">
          <cell r="A194">
            <v>193</v>
          </cell>
          <cell r="H194">
            <v>-23.738872657999998</v>
          </cell>
          <cell r="AP194">
            <v>-23.672497243040723</v>
          </cell>
          <cell r="AU194">
            <v>-24.111580408223741</v>
          </cell>
          <cell r="AV194">
            <v>-23.233414077857706</v>
          </cell>
        </row>
        <row r="195">
          <cell r="A195">
            <v>194</v>
          </cell>
          <cell r="H195">
            <v>-23.623575475999999</v>
          </cell>
          <cell r="AP195">
            <v>-23.672497243040723</v>
          </cell>
          <cell r="AU195">
            <v>-24.111580408223741</v>
          </cell>
          <cell r="AV195">
            <v>-23.233414077857706</v>
          </cell>
        </row>
        <row r="196">
          <cell r="A196">
            <v>195</v>
          </cell>
          <cell r="H196">
            <v>-23.729646433999999</v>
          </cell>
          <cell r="AP196">
            <v>-23.672497243040723</v>
          </cell>
          <cell r="AU196">
            <v>-24.111580408223741</v>
          </cell>
          <cell r="AV196">
            <v>-23.233414077857706</v>
          </cell>
        </row>
        <row r="197">
          <cell r="A197">
            <v>196</v>
          </cell>
          <cell r="H197">
            <v>-23.557287505999998</v>
          </cell>
          <cell r="AP197">
            <v>-23.672497243040723</v>
          </cell>
          <cell r="AU197">
            <v>-24.111580408223741</v>
          </cell>
          <cell r="AV197">
            <v>-23.233414077857706</v>
          </cell>
        </row>
        <row r="198">
          <cell r="A198">
            <v>197</v>
          </cell>
          <cell r="H198">
            <v>-23.680963814000002</v>
          </cell>
          <cell r="AP198">
            <v>-23.672497243040723</v>
          </cell>
          <cell r="AU198">
            <v>-24.111580408223741</v>
          </cell>
          <cell r="AV198">
            <v>-23.233414077857706</v>
          </cell>
        </row>
        <row r="199">
          <cell r="A199">
            <v>198</v>
          </cell>
          <cell r="H199">
            <v>-23.645528582000001</v>
          </cell>
          <cell r="AP199">
            <v>-23.672497243040723</v>
          </cell>
          <cell r="AU199">
            <v>-24.111580408223741</v>
          </cell>
          <cell r="AV199">
            <v>-23.233414077857706</v>
          </cell>
        </row>
        <row r="200">
          <cell r="A200">
            <v>199</v>
          </cell>
          <cell r="H200">
            <v>-23.679065498</v>
          </cell>
          <cell r="AP200">
            <v>-23.672497243040723</v>
          </cell>
          <cell r="AU200">
            <v>-24.111580408223741</v>
          </cell>
          <cell r="AV200">
            <v>-23.233414077857706</v>
          </cell>
        </row>
        <row r="201">
          <cell r="A201">
            <v>200</v>
          </cell>
          <cell r="H201">
            <v>-23.720440622000002</v>
          </cell>
          <cell r="AP201">
            <v>-23.672497243040723</v>
          </cell>
          <cell r="AU201">
            <v>-24.111580408223741</v>
          </cell>
          <cell r="AV201">
            <v>-23.233414077857706</v>
          </cell>
        </row>
        <row r="202">
          <cell r="A202">
            <v>201</v>
          </cell>
          <cell r="H202">
            <v>-23.518035230000002</v>
          </cell>
          <cell r="AP202">
            <v>-23.672497243040723</v>
          </cell>
          <cell r="AU202">
            <v>-24.111580408223741</v>
          </cell>
          <cell r="AV202">
            <v>-23.233414077857706</v>
          </cell>
        </row>
        <row r="203">
          <cell r="A203">
            <v>202</v>
          </cell>
          <cell r="H203">
            <v>-23.491240432000001</v>
          </cell>
          <cell r="AP203">
            <v>-23.672497243040723</v>
          </cell>
          <cell r="AU203">
            <v>-24.111580408223741</v>
          </cell>
          <cell r="AV203">
            <v>-23.233414077857706</v>
          </cell>
        </row>
        <row r="204">
          <cell r="A204">
            <v>203</v>
          </cell>
          <cell r="H204">
            <v>-23.501687232000005</v>
          </cell>
          <cell r="AP204">
            <v>-23.672497243040723</v>
          </cell>
          <cell r="AU204">
            <v>-24.111580408223741</v>
          </cell>
          <cell r="AV204">
            <v>-23.233414077857706</v>
          </cell>
        </row>
        <row r="205">
          <cell r="A205">
            <v>204</v>
          </cell>
          <cell r="H205">
            <v>-23.717778016000004</v>
          </cell>
          <cell r="AP205">
            <v>-23.672497243040723</v>
          </cell>
          <cell r="AU205">
            <v>-24.111580408223741</v>
          </cell>
          <cell r="AV205">
            <v>-23.233414077857706</v>
          </cell>
        </row>
        <row r="206">
          <cell r="A206">
            <v>205</v>
          </cell>
          <cell r="H206">
            <v>-23.643743328000003</v>
          </cell>
          <cell r="AP206">
            <v>-23.672497243040723</v>
          </cell>
          <cell r="AU206">
            <v>-24.111580408223741</v>
          </cell>
          <cell r="AV206">
            <v>-23.233414077857706</v>
          </cell>
        </row>
        <row r="207">
          <cell r="A207">
            <v>206</v>
          </cell>
          <cell r="H207">
            <v>-23.782334144000004</v>
          </cell>
          <cell r="AP207">
            <v>-23.672497243040723</v>
          </cell>
          <cell r="AU207">
            <v>-24.111580408223741</v>
          </cell>
          <cell r="AV207">
            <v>-23.233414077857706</v>
          </cell>
        </row>
        <row r="208">
          <cell r="A208">
            <v>207</v>
          </cell>
          <cell r="H208">
            <v>-23.417042672000004</v>
          </cell>
          <cell r="AP208">
            <v>-23.672497243040723</v>
          </cell>
          <cell r="AU208">
            <v>-24.111580408223741</v>
          </cell>
          <cell r="AV208">
            <v>-23.233414077857706</v>
          </cell>
        </row>
        <row r="209">
          <cell r="A209">
            <v>208</v>
          </cell>
          <cell r="H209">
            <v>-23.614074416000005</v>
          </cell>
          <cell r="AP209">
            <v>-23.672497243040723</v>
          </cell>
          <cell r="AU209">
            <v>-24.111580408223741</v>
          </cell>
          <cell r="AV209">
            <v>-23.233414077857706</v>
          </cell>
        </row>
        <row r="210">
          <cell r="A210">
            <v>209</v>
          </cell>
          <cell r="H210">
            <v>-23.641083216000002</v>
          </cell>
          <cell r="AP210">
            <v>-23.672497243040723</v>
          </cell>
          <cell r="AU210">
            <v>-24.111580408223741</v>
          </cell>
          <cell r="AV210">
            <v>-23.233414077857706</v>
          </cell>
        </row>
        <row r="211">
          <cell r="A211">
            <v>210</v>
          </cell>
          <cell r="H211">
            <v>-23.410010192000001</v>
          </cell>
          <cell r="AP211">
            <v>-23.672497243040723</v>
          </cell>
          <cell r="AU211">
            <v>-24.111580408223741</v>
          </cell>
          <cell r="AV211">
            <v>-23.233414077857706</v>
          </cell>
        </row>
        <row r="212">
          <cell r="A212">
            <v>211</v>
          </cell>
          <cell r="H212">
            <v>-23.728463353000002</v>
          </cell>
          <cell r="AP212">
            <v>-23.672497243040723</v>
          </cell>
          <cell r="AU212">
            <v>-24.111580408223741</v>
          </cell>
          <cell r="AV212">
            <v>-23.233414077857706</v>
          </cell>
        </row>
        <row r="213">
          <cell r="A213">
            <v>212</v>
          </cell>
          <cell r="H213">
            <v>-23.675528659000001</v>
          </cell>
          <cell r="AP213">
            <v>-23.672497243040723</v>
          </cell>
          <cell r="AU213">
            <v>-24.111580408223741</v>
          </cell>
          <cell r="AV213">
            <v>-23.233414077857706</v>
          </cell>
        </row>
        <row r="214">
          <cell r="A214">
            <v>213</v>
          </cell>
          <cell r="H214">
            <v>-23.715960624000001</v>
          </cell>
          <cell r="AP214">
            <v>-23.672497243040723</v>
          </cell>
          <cell r="AU214">
            <v>-24.111580408223741</v>
          </cell>
          <cell r="AV214">
            <v>-23.233414077857706</v>
          </cell>
        </row>
        <row r="215">
          <cell r="A215">
            <v>214</v>
          </cell>
          <cell r="H215">
            <v>-23.564854460999999</v>
          </cell>
          <cell r="AP215">
            <v>-23.672497243040723</v>
          </cell>
          <cell r="AU215">
            <v>-24.111580408223741</v>
          </cell>
          <cell r="AV215">
            <v>-23.233414077857706</v>
          </cell>
        </row>
        <row r="216">
          <cell r="A216">
            <v>215</v>
          </cell>
          <cell r="H216">
            <v>-23.491156854</v>
          </cell>
          <cell r="AP216">
            <v>-23.672497243040723</v>
          </cell>
          <cell r="AU216">
            <v>-24.111580408223741</v>
          </cell>
          <cell r="AV216">
            <v>-23.233414077857706</v>
          </cell>
        </row>
        <row r="217">
          <cell r="A217">
            <v>216</v>
          </cell>
          <cell r="H217">
            <v>-23.478071414000002</v>
          </cell>
          <cell r="AP217">
            <v>-23.672497243040723</v>
          </cell>
          <cell r="AU217">
            <v>-24.111580408223741</v>
          </cell>
          <cell r="AV217">
            <v>-23.233414077857706</v>
          </cell>
        </row>
        <row r="218">
          <cell r="A218">
            <v>217</v>
          </cell>
          <cell r="H218">
            <v>-23.544173332000003</v>
          </cell>
          <cell r="AP218">
            <v>-23.672497243040723</v>
          </cell>
          <cell r="AU218">
            <v>-24.111580408223741</v>
          </cell>
          <cell r="AV218">
            <v>-23.233414077857706</v>
          </cell>
        </row>
        <row r="219">
          <cell r="A219">
            <v>218</v>
          </cell>
          <cell r="H219">
            <v>-23.579105323</v>
          </cell>
          <cell r="AP219">
            <v>-23.672497243040723</v>
          </cell>
          <cell r="AU219">
            <v>-24.111580408223741</v>
          </cell>
          <cell r="AV219">
            <v>-23.233414077857706</v>
          </cell>
        </row>
        <row r="220">
          <cell r="A220">
            <v>219</v>
          </cell>
          <cell r="H220">
            <v>-23.658497140999998</v>
          </cell>
          <cell r="AP220">
            <v>-23.672497243040723</v>
          </cell>
          <cell r="AU220">
            <v>-24.111580408223741</v>
          </cell>
          <cell r="AV220">
            <v>-23.233414077857706</v>
          </cell>
        </row>
        <row r="221">
          <cell r="A221">
            <v>220</v>
          </cell>
          <cell r="H221">
            <v>-23.615227944000001</v>
          </cell>
          <cell r="AP221">
            <v>-23.672497243040723</v>
          </cell>
          <cell r="AU221">
            <v>-24.111580408223741</v>
          </cell>
          <cell r="AV221">
            <v>-23.233414077857706</v>
          </cell>
        </row>
        <row r="222">
          <cell r="A222">
            <v>221</v>
          </cell>
          <cell r="H222">
            <v>-23.611640658000002</v>
          </cell>
          <cell r="AP222">
            <v>-23.672497243040723</v>
          </cell>
          <cell r="AU222">
            <v>-24.111580408223741</v>
          </cell>
          <cell r="AV222">
            <v>-23.233414077857706</v>
          </cell>
        </row>
        <row r="223">
          <cell r="A223">
            <v>222</v>
          </cell>
          <cell r="H223">
            <v>-23.540732316</v>
          </cell>
          <cell r="AP223">
            <v>-23.672497243040723</v>
          </cell>
          <cell r="AU223">
            <v>-24.111580408223741</v>
          </cell>
          <cell r="AV223">
            <v>-23.233414077857706</v>
          </cell>
        </row>
        <row r="224">
          <cell r="A224">
            <v>223</v>
          </cell>
          <cell r="H224">
            <v>-23.319571482000001</v>
          </cell>
          <cell r="AP224">
            <v>-23.672497243040723</v>
          </cell>
          <cell r="AU224">
            <v>-24.111580408223741</v>
          </cell>
          <cell r="AV224">
            <v>-23.233414077857706</v>
          </cell>
        </row>
        <row r="225">
          <cell r="A225">
            <v>224</v>
          </cell>
          <cell r="H225">
            <v>-23.532048396000004</v>
          </cell>
          <cell r="AP225">
            <v>-23.672497243040723</v>
          </cell>
          <cell r="AU225">
            <v>-24.111580408223741</v>
          </cell>
          <cell r="AV225">
            <v>-23.233414077857706</v>
          </cell>
        </row>
        <row r="226">
          <cell r="A226">
            <v>225</v>
          </cell>
          <cell r="H226">
            <v>-23.431180530000002</v>
          </cell>
          <cell r="AP226">
            <v>-23.672497243040723</v>
          </cell>
          <cell r="AU226">
            <v>-24.111580408223741</v>
          </cell>
          <cell r="AV226">
            <v>-23.233414077857706</v>
          </cell>
        </row>
        <row r="227">
          <cell r="A227">
            <v>226</v>
          </cell>
          <cell r="H227">
            <v>-23.514690894000001</v>
          </cell>
          <cell r="AP227">
            <v>-23.672497243040723</v>
          </cell>
          <cell r="AU227">
            <v>-24.111580408223741</v>
          </cell>
          <cell r="AV227">
            <v>-23.233414077857706</v>
          </cell>
        </row>
        <row r="228">
          <cell r="A228">
            <v>227</v>
          </cell>
          <cell r="H228">
            <v>-23.491730196000002</v>
          </cell>
          <cell r="AP228">
            <v>-23.672497243040723</v>
          </cell>
          <cell r="AU228">
            <v>-24.111580408223741</v>
          </cell>
          <cell r="AV228">
            <v>-23.233414077857706</v>
          </cell>
        </row>
        <row r="229">
          <cell r="A229">
            <v>228</v>
          </cell>
          <cell r="H229">
            <v>-23.409963859999998</v>
          </cell>
          <cell r="AP229">
            <v>-23.672497243040723</v>
          </cell>
          <cell r="AU229">
            <v>-24.111580408223741</v>
          </cell>
          <cell r="AV229">
            <v>-23.233414077857706</v>
          </cell>
        </row>
        <row r="230">
          <cell r="A230">
            <v>229</v>
          </cell>
          <cell r="H230">
            <v>-23.362525699999996</v>
          </cell>
          <cell r="AP230">
            <v>-23.672497243040723</v>
          </cell>
          <cell r="AU230">
            <v>-24.111580408223741</v>
          </cell>
          <cell r="AV230">
            <v>-23.233414077857706</v>
          </cell>
        </row>
        <row r="231">
          <cell r="A231">
            <v>230</v>
          </cell>
          <cell r="H231">
            <v>-23.706164855999997</v>
          </cell>
          <cell r="AP231">
            <v>-23.672497243040723</v>
          </cell>
          <cell r="AU231">
            <v>-24.111580408223741</v>
          </cell>
          <cell r="AV231">
            <v>-23.233414077857706</v>
          </cell>
        </row>
        <row r="232">
          <cell r="A232">
            <v>231</v>
          </cell>
          <cell r="H232">
            <v>-23.759958907999998</v>
          </cell>
          <cell r="AP232">
            <v>-23.672497243040723</v>
          </cell>
          <cell r="AU232">
            <v>-24.111580408223741</v>
          </cell>
          <cell r="AV232">
            <v>-23.233414077857706</v>
          </cell>
        </row>
        <row r="233">
          <cell r="A233">
            <v>232</v>
          </cell>
          <cell r="H233">
            <v>-23.634658503999997</v>
          </cell>
          <cell r="AP233">
            <v>-23.672497243040723</v>
          </cell>
          <cell r="AU233">
            <v>-24.111580408223741</v>
          </cell>
          <cell r="AV233">
            <v>-23.233414077857706</v>
          </cell>
        </row>
        <row r="234">
          <cell r="A234">
            <v>233</v>
          </cell>
          <cell r="H234">
            <v>-23.630520499999996</v>
          </cell>
          <cell r="AP234">
            <v>-23.672497243040723</v>
          </cell>
          <cell r="AU234">
            <v>-24.111580408223741</v>
          </cell>
          <cell r="AV234">
            <v>-23.233414077857706</v>
          </cell>
        </row>
        <row r="235">
          <cell r="A235">
            <v>234</v>
          </cell>
          <cell r="H235">
            <v>-23.512951899999997</v>
          </cell>
          <cell r="AP235">
            <v>-23.672497243040723</v>
          </cell>
          <cell r="AU235">
            <v>-24.111580408223741</v>
          </cell>
          <cell r="AV235">
            <v>-23.233414077857706</v>
          </cell>
        </row>
        <row r="236">
          <cell r="A236">
            <v>235</v>
          </cell>
          <cell r="H236">
            <v>-23.535623644000001</v>
          </cell>
          <cell r="AP236">
            <v>-23.672497243040723</v>
          </cell>
          <cell r="AU236">
            <v>-24.111580408223741</v>
          </cell>
          <cell r="AV236">
            <v>-23.233414077857706</v>
          </cell>
        </row>
        <row r="237">
          <cell r="A237">
            <v>236</v>
          </cell>
          <cell r="H237">
            <v>-23.593073103999998</v>
          </cell>
          <cell r="AP237">
            <v>-23.672497243040723</v>
          </cell>
          <cell r="AU237">
            <v>-24.111580408223741</v>
          </cell>
          <cell r="AV237">
            <v>-23.233414077857706</v>
          </cell>
        </row>
        <row r="238">
          <cell r="A238">
            <v>237</v>
          </cell>
          <cell r="H238">
            <v>-23.716212480000003</v>
          </cell>
          <cell r="AP238">
            <v>-23.672497243040723</v>
          </cell>
          <cell r="AU238">
            <v>-24.111580408223741</v>
          </cell>
          <cell r="AV238">
            <v>-23.233414077857706</v>
          </cell>
        </row>
        <row r="239">
          <cell r="A239">
            <v>238</v>
          </cell>
          <cell r="H239">
            <v>-23.660060544000004</v>
          </cell>
          <cell r="AP239">
            <v>-23.672497243040723</v>
          </cell>
          <cell r="AU239">
            <v>-24.111580408223741</v>
          </cell>
          <cell r="AV239">
            <v>-23.233414077857706</v>
          </cell>
        </row>
        <row r="240">
          <cell r="A240">
            <v>239</v>
          </cell>
          <cell r="H240">
            <v>-23.819304320000004</v>
          </cell>
          <cell r="AP240">
            <v>-23.672497243040723</v>
          </cell>
          <cell r="AU240">
            <v>-24.111580408223741</v>
          </cell>
          <cell r="AV240">
            <v>-23.233414077857706</v>
          </cell>
        </row>
        <row r="241">
          <cell r="A241">
            <v>240</v>
          </cell>
          <cell r="H241">
            <v>-23.822307584000004</v>
          </cell>
          <cell r="AP241">
            <v>-23.672497243040723</v>
          </cell>
          <cell r="AU241">
            <v>-24.111580408223741</v>
          </cell>
          <cell r="AV241">
            <v>-23.233414077857706</v>
          </cell>
        </row>
        <row r="242">
          <cell r="A242">
            <v>241</v>
          </cell>
          <cell r="H242">
            <v>-23.828698368000005</v>
          </cell>
          <cell r="AP242">
            <v>-23.672497243040723</v>
          </cell>
          <cell r="AU242">
            <v>-24.111580408223741</v>
          </cell>
          <cell r="AV242">
            <v>-23.233414077857706</v>
          </cell>
        </row>
        <row r="243">
          <cell r="A243">
            <v>242</v>
          </cell>
          <cell r="H243">
            <v>-23.573906304000005</v>
          </cell>
          <cell r="AP243">
            <v>-23.672497243040723</v>
          </cell>
          <cell r="AU243">
            <v>-24.111580408223741</v>
          </cell>
          <cell r="AV243">
            <v>-23.233414077857706</v>
          </cell>
        </row>
        <row r="244">
          <cell r="A244">
            <v>243</v>
          </cell>
          <cell r="H244">
            <v>-23.655348352000004</v>
          </cell>
          <cell r="AP244">
            <v>-23.672497243040723</v>
          </cell>
          <cell r="AU244">
            <v>-24.111580408223741</v>
          </cell>
          <cell r="AV244">
            <v>-23.233414077857706</v>
          </cell>
        </row>
        <row r="245">
          <cell r="A245">
            <v>244</v>
          </cell>
          <cell r="H245">
            <v>-23.626488704000003</v>
          </cell>
          <cell r="AP245">
            <v>-23.672497243040723</v>
          </cell>
          <cell r="AU245">
            <v>-24.111580408223741</v>
          </cell>
          <cell r="AV245">
            <v>-23.233414077857706</v>
          </cell>
        </row>
        <row r="246">
          <cell r="A246">
            <v>245</v>
          </cell>
          <cell r="H246">
            <v>-23.690497664000002</v>
          </cell>
          <cell r="AP246">
            <v>-23.672497243040723</v>
          </cell>
          <cell r="AU246">
            <v>-24.111580408223741</v>
          </cell>
          <cell r="AV246">
            <v>-23.233414077857706</v>
          </cell>
        </row>
        <row r="247">
          <cell r="A247">
            <v>246</v>
          </cell>
          <cell r="H247">
            <v>-23.681295744000003</v>
          </cell>
          <cell r="AP247">
            <v>-23.672497243040723</v>
          </cell>
          <cell r="AU247">
            <v>-24.111580408223741</v>
          </cell>
          <cell r="AV247">
            <v>-23.233414077857706</v>
          </cell>
        </row>
        <row r="248">
          <cell r="A248">
            <v>247</v>
          </cell>
          <cell r="H248">
            <v>-23.737791488000006</v>
          </cell>
          <cell r="AP248">
            <v>-23.672497243040723</v>
          </cell>
          <cell r="AU248">
            <v>-24.111580408223741</v>
          </cell>
          <cell r="AV248">
            <v>-23.233414077857706</v>
          </cell>
        </row>
        <row r="249">
          <cell r="A249">
            <v>248</v>
          </cell>
          <cell r="H249">
            <v>-23.777845120000006</v>
          </cell>
          <cell r="AP249">
            <v>-23.672497243040723</v>
          </cell>
          <cell r="AU249">
            <v>-24.111580408223741</v>
          </cell>
          <cell r="AV249">
            <v>-23.233414077857706</v>
          </cell>
        </row>
        <row r="250">
          <cell r="A250">
            <v>249</v>
          </cell>
          <cell r="H250">
            <v>-23.688171904000004</v>
          </cell>
          <cell r="AP250">
            <v>-23.672497243040723</v>
          </cell>
          <cell r="AU250">
            <v>-24.111580408223741</v>
          </cell>
          <cell r="AV250">
            <v>-23.233414077857706</v>
          </cell>
        </row>
        <row r="251">
          <cell r="A251">
            <v>250</v>
          </cell>
          <cell r="H251">
            <v>-23.698577152000002</v>
          </cell>
          <cell r="AP251">
            <v>-23.672497243040723</v>
          </cell>
          <cell r="AU251">
            <v>-24.111580408223741</v>
          </cell>
          <cell r="AV251">
            <v>-23.233414077857706</v>
          </cell>
        </row>
        <row r="252">
          <cell r="A252">
            <v>251</v>
          </cell>
          <cell r="H252">
            <v>-23.734009600000004</v>
          </cell>
          <cell r="AP252">
            <v>-23.672497243040723</v>
          </cell>
          <cell r="AU252">
            <v>-24.111580408223741</v>
          </cell>
          <cell r="AV252">
            <v>-23.233414077857706</v>
          </cell>
        </row>
        <row r="253">
          <cell r="A253">
            <v>252</v>
          </cell>
          <cell r="H253">
            <v>-23.596870656000004</v>
          </cell>
          <cell r="AP253">
            <v>-23.672497243040723</v>
          </cell>
          <cell r="AU253">
            <v>-24.111580408223741</v>
          </cell>
          <cell r="AV253">
            <v>-23.233414077857706</v>
          </cell>
        </row>
        <row r="254">
          <cell r="A254">
            <v>253</v>
          </cell>
          <cell r="H254">
            <v>-23.662244736000005</v>
          </cell>
          <cell r="AP254">
            <v>-23.672497243040723</v>
          </cell>
          <cell r="AU254">
            <v>-24.111580408223741</v>
          </cell>
          <cell r="AV254">
            <v>-23.233414077857706</v>
          </cell>
        </row>
        <row r="255">
          <cell r="A255">
            <v>254</v>
          </cell>
          <cell r="H255">
            <v>-23.617266560000004</v>
          </cell>
          <cell r="AP255">
            <v>-23.672497243040723</v>
          </cell>
          <cell r="AU255">
            <v>-24.111580408223741</v>
          </cell>
          <cell r="AV255">
            <v>-23.233414077857706</v>
          </cell>
        </row>
        <row r="256">
          <cell r="A256">
            <v>255</v>
          </cell>
          <cell r="H256">
            <v>-23.711537184000001</v>
          </cell>
          <cell r="AP256">
            <v>-23.672497243040723</v>
          </cell>
          <cell r="AU256">
            <v>-24.111580408223741</v>
          </cell>
          <cell r="AV256">
            <v>-23.233414077857706</v>
          </cell>
        </row>
        <row r="257">
          <cell r="A257">
            <v>256</v>
          </cell>
          <cell r="H257">
            <v>-23.396441312000004</v>
          </cell>
          <cell r="AP257">
            <v>-23.672497243040723</v>
          </cell>
          <cell r="AU257">
            <v>-24.111580408223741</v>
          </cell>
          <cell r="AV257">
            <v>-23.233414077857706</v>
          </cell>
        </row>
        <row r="258">
          <cell r="A258">
            <v>257</v>
          </cell>
          <cell r="H258">
            <v>-23.797985728</v>
          </cell>
          <cell r="AP258">
            <v>-23.672497243040723</v>
          </cell>
          <cell r="AU258">
            <v>-24.111580408223741</v>
          </cell>
          <cell r="AV258">
            <v>-23.233414077857706</v>
          </cell>
        </row>
        <row r="259">
          <cell r="A259">
            <v>258</v>
          </cell>
          <cell r="H259">
            <v>-23.595725487999999</v>
          </cell>
          <cell r="AP259">
            <v>-23.672497243040723</v>
          </cell>
          <cell r="AU259">
            <v>-24.111580408223741</v>
          </cell>
          <cell r="AV259">
            <v>-23.233414077857706</v>
          </cell>
        </row>
        <row r="260">
          <cell r="A260">
            <v>259</v>
          </cell>
          <cell r="H260">
            <v>-23.537060336000003</v>
          </cell>
          <cell r="AP260">
            <v>-23.672497243040723</v>
          </cell>
          <cell r="AU260">
            <v>-24.111580408223741</v>
          </cell>
          <cell r="AV260">
            <v>-23.233414077857706</v>
          </cell>
        </row>
        <row r="261">
          <cell r="A261">
            <v>260</v>
          </cell>
          <cell r="H261">
            <v>-23.812621440000001</v>
          </cell>
          <cell r="AP261">
            <v>-23.672497243040723</v>
          </cell>
          <cell r="AU261">
            <v>-24.111580408223741</v>
          </cell>
          <cell r="AV261">
            <v>-23.233414077857706</v>
          </cell>
        </row>
        <row r="262">
          <cell r="A262">
            <v>261</v>
          </cell>
          <cell r="H262">
            <v>-23.866404624000001</v>
          </cell>
          <cell r="AP262">
            <v>-23.672497243040723</v>
          </cell>
          <cell r="AU262">
            <v>-24.111580408223741</v>
          </cell>
          <cell r="AV262">
            <v>-23.233414077857706</v>
          </cell>
        </row>
        <row r="263">
          <cell r="A263">
            <v>262</v>
          </cell>
          <cell r="H263">
            <v>-23.702496880000002</v>
          </cell>
          <cell r="AP263">
            <v>-23.672497243040723</v>
          </cell>
          <cell r="AU263">
            <v>-24.111580408223741</v>
          </cell>
          <cell r="AV263">
            <v>-23.233414077857706</v>
          </cell>
        </row>
        <row r="264">
          <cell r="A264">
            <v>263</v>
          </cell>
          <cell r="H264">
            <v>-23.902647376000001</v>
          </cell>
          <cell r="AP264">
            <v>-23.672497243040723</v>
          </cell>
          <cell r="AU264">
            <v>-24.111580408223741</v>
          </cell>
          <cell r="AV264">
            <v>-23.233414077857706</v>
          </cell>
        </row>
        <row r="265">
          <cell r="A265">
            <v>264</v>
          </cell>
          <cell r="H265">
            <v>-23.747323249999997</v>
          </cell>
          <cell r="AP265">
            <v>-23.672497243040723</v>
          </cell>
          <cell r="AU265">
            <v>-24.111580408223741</v>
          </cell>
          <cell r="AV265">
            <v>-23.233414077857706</v>
          </cell>
        </row>
        <row r="266">
          <cell r="A266">
            <v>265</v>
          </cell>
          <cell r="H266">
            <v>-23.762461065</v>
          </cell>
          <cell r="AP266">
            <v>-23.672497243040723</v>
          </cell>
          <cell r="AU266">
            <v>-24.111580408223741</v>
          </cell>
          <cell r="AV266">
            <v>-23.233414077857706</v>
          </cell>
        </row>
        <row r="267">
          <cell r="A267">
            <v>266</v>
          </cell>
          <cell r="H267">
            <v>-23.865281684999999</v>
          </cell>
          <cell r="AP267">
            <v>-23.672497243040723</v>
          </cell>
          <cell r="AU267">
            <v>-24.111580408223741</v>
          </cell>
          <cell r="AV267">
            <v>-23.233414077857706</v>
          </cell>
        </row>
        <row r="268">
          <cell r="A268">
            <v>267</v>
          </cell>
          <cell r="H268">
            <v>-23.677088609999998</v>
          </cell>
          <cell r="AP268">
            <v>-23.672497243040723</v>
          </cell>
          <cell r="AU268">
            <v>-24.111580408223741</v>
          </cell>
          <cell r="AV268">
            <v>-23.233414077857706</v>
          </cell>
        </row>
        <row r="269">
          <cell r="A269">
            <v>268</v>
          </cell>
          <cell r="H269">
            <v>-23.643156599999998</v>
          </cell>
          <cell r="AP269">
            <v>-23.672497243040723</v>
          </cell>
          <cell r="AU269">
            <v>-24.111580408223741</v>
          </cell>
          <cell r="AV269">
            <v>-23.233414077857706</v>
          </cell>
        </row>
        <row r="270">
          <cell r="A270">
            <v>269</v>
          </cell>
          <cell r="H270">
            <v>-23.759337070000001</v>
          </cell>
          <cell r="AP270">
            <v>-23.672497243040723</v>
          </cell>
          <cell r="AU270">
            <v>-24.111580408223741</v>
          </cell>
          <cell r="AV270">
            <v>-23.233414077857706</v>
          </cell>
        </row>
        <row r="271">
          <cell r="A271">
            <v>270</v>
          </cell>
          <cell r="H271">
            <v>-23.78065256</v>
          </cell>
          <cell r="AP271">
            <v>-23.672497243040723</v>
          </cell>
          <cell r="AU271">
            <v>-24.111580408223741</v>
          </cell>
          <cell r="AV271">
            <v>-23.233414077857706</v>
          </cell>
        </row>
        <row r="272">
          <cell r="A272">
            <v>271</v>
          </cell>
          <cell r="H272">
            <v>-24.072580349999999</v>
          </cell>
          <cell r="AP272">
            <v>-23.672497243040723</v>
          </cell>
          <cell r="AU272">
            <v>-24.111580408223741</v>
          </cell>
          <cell r="AV272">
            <v>-23.233414077857706</v>
          </cell>
        </row>
        <row r="273">
          <cell r="A273">
            <v>272</v>
          </cell>
          <cell r="H273">
            <v>-23.881896115</v>
          </cell>
          <cell r="AP273">
            <v>-23.672497243040723</v>
          </cell>
          <cell r="AU273">
            <v>-24.111580408223741</v>
          </cell>
          <cell r="AV273">
            <v>-23.233414077857706</v>
          </cell>
        </row>
        <row r="274">
          <cell r="A274">
            <v>273</v>
          </cell>
          <cell r="H274">
            <v>-23.725976330999998</v>
          </cell>
          <cell r="AP274">
            <v>-23.672497243040723</v>
          </cell>
          <cell r="AU274">
            <v>-24.111580408223741</v>
          </cell>
          <cell r="AV274">
            <v>-23.233414077857706</v>
          </cell>
        </row>
        <row r="275">
          <cell r="A275">
            <v>274</v>
          </cell>
          <cell r="H275">
            <v>-23.862141147999999</v>
          </cell>
          <cell r="AP275">
            <v>-23.672497243040723</v>
          </cell>
          <cell r="AU275">
            <v>-24.111580408223741</v>
          </cell>
          <cell r="AV275">
            <v>-23.233414077857706</v>
          </cell>
        </row>
        <row r="276">
          <cell r="A276">
            <v>275</v>
          </cell>
          <cell r="H276">
            <v>-23.720765246999999</v>
          </cell>
          <cell r="AP276">
            <v>-23.672497243040723</v>
          </cell>
          <cell r="AU276">
            <v>-24.111580408223741</v>
          </cell>
          <cell r="AV276">
            <v>-23.233414077857706</v>
          </cell>
        </row>
        <row r="277">
          <cell r="A277">
            <v>276</v>
          </cell>
          <cell r="H277">
            <v>-24.133430584999999</v>
          </cell>
          <cell r="AP277">
            <v>-23.672497243040723</v>
          </cell>
          <cell r="AU277">
            <v>-24.111580408223741</v>
          </cell>
          <cell r="AV277">
            <v>-23.233414077857706</v>
          </cell>
        </row>
        <row r="278">
          <cell r="A278">
            <v>277</v>
          </cell>
          <cell r="H278">
            <v>-23.878905487999997</v>
          </cell>
          <cell r="AP278">
            <v>-23.672497243040723</v>
          </cell>
          <cell r="AU278">
            <v>-24.111580408223741</v>
          </cell>
          <cell r="AV278">
            <v>-23.233414077857706</v>
          </cell>
        </row>
        <row r="279">
          <cell r="A279">
            <v>278</v>
          </cell>
          <cell r="H279">
            <v>-23.636489092000001</v>
          </cell>
          <cell r="AP279">
            <v>-23.672497243040723</v>
          </cell>
          <cell r="AU279">
            <v>-24.111580408223741</v>
          </cell>
          <cell r="AV279">
            <v>-23.233414077857706</v>
          </cell>
        </row>
        <row r="280">
          <cell r="A280">
            <v>279</v>
          </cell>
          <cell r="H280">
            <v>-23.920462872999998</v>
          </cell>
          <cell r="AP280">
            <v>-23.672497243040723</v>
          </cell>
          <cell r="AU280">
            <v>-24.111580408223741</v>
          </cell>
          <cell r="AV280">
            <v>-23.233414077857706</v>
          </cell>
        </row>
        <row r="281">
          <cell r="A281">
            <v>280</v>
          </cell>
          <cell r="H281">
            <v>-23.911646445999999</v>
          </cell>
          <cell r="AP281">
            <v>-23.672497243040723</v>
          </cell>
          <cell r="AU281">
            <v>-24.111580408223741</v>
          </cell>
          <cell r="AV281">
            <v>-23.233414077857706</v>
          </cell>
        </row>
        <row r="282">
          <cell r="A282">
            <v>281</v>
          </cell>
          <cell r="H282">
            <v>-23.897921720000003</v>
          </cell>
          <cell r="AP282">
            <v>-23.672497243040723</v>
          </cell>
          <cell r="AU282">
            <v>-24.111580408223741</v>
          </cell>
          <cell r="AV282">
            <v>-23.233414077857706</v>
          </cell>
        </row>
        <row r="283">
          <cell r="A283">
            <v>282</v>
          </cell>
          <cell r="H283">
            <v>-24.102575832000003</v>
          </cell>
          <cell r="AP283">
            <v>-23.672497243040723</v>
          </cell>
          <cell r="AU283">
            <v>-24.111580408223741</v>
          </cell>
          <cell r="AV283">
            <v>-23.233414077857706</v>
          </cell>
        </row>
        <row r="284">
          <cell r="A284">
            <v>283</v>
          </cell>
          <cell r="H284">
            <v>-23.7710325</v>
          </cell>
          <cell r="AP284">
            <v>-23.672497243040723</v>
          </cell>
          <cell r="AU284">
            <v>-24.111580408223741</v>
          </cell>
          <cell r="AV284">
            <v>-23.233414077857706</v>
          </cell>
        </row>
        <row r="285">
          <cell r="A285">
            <v>284</v>
          </cell>
          <cell r="H285">
            <v>-23.804505968000004</v>
          </cell>
          <cell r="AP285">
            <v>-23.672497243040723</v>
          </cell>
          <cell r="AU285">
            <v>-24.111580408223741</v>
          </cell>
          <cell r="AV285">
            <v>-23.233414077857706</v>
          </cell>
        </row>
        <row r="286">
          <cell r="A286">
            <v>285</v>
          </cell>
          <cell r="H286">
            <v>-23.758950240000004</v>
          </cell>
          <cell r="AP286">
            <v>-23.672497243040723</v>
          </cell>
          <cell r="AU286">
            <v>-24.111580408223741</v>
          </cell>
          <cell r="AV286">
            <v>-23.233414077857706</v>
          </cell>
        </row>
        <row r="287">
          <cell r="A287">
            <v>286</v>
          </cell>
          <cell r="H287">
            <v>-23.606305924000004</v>
          </cell>
          <cell r="AP287">
            <v>-23.672497243040723</v>
          </cell>
          <cell r="AU287">
            <v>-24.111580408223741</v>
          </cell>
          <cell r="AV287">
            <v>-23.233414077857706</v>
          </cell>
        </row>
        <row r="288">
          <cell r="A288">
            <v>287</v>
          </cell>
          <cell r="H288">
            <v>-23.756992608000001</v>
          </cell>
          <cell r="AP288">
            <v>-23.672497243040723</v>
          </cell>
          <cell r="AU288">
            <v>-24.111580408223741</v>
          </cell>
          <cell r="AV288">
            <v>-23.233414077857706</v>
          </cell>
        </row>
        <row r="289">
          <cell r="A289">
            <v>288</v>
          </cell>
          <cell r="H289">
            <v>-23.605520832</v>
          </cell>
          <cell r="AP289">
            <v>-23.672497243040723</v>
          </cell>
          <cell r="AU289">
            <v>-24.111580408223741</v>
          </cell>
          <cell r="AV289">
            <v>-23.233414077857706</v>
          </cell>
        </row>
        <row r="290">
          <cell r="A290">
            <v>289</v>
          </cell>
          <cell r="H290">
            <v>-23.792648020000001</v>
          </cell>
          <cell r="AP290">
            <v>-23.672497243040723</v>
          </cell>
          <cell r="AU290">
            <v>-24.111580408223741</v>
          </cell>
          <cell r="AV290">
            <v>-23.233414077857706</v>
          </cell>
        </row>
        <row r="291">
          <cell r="A291">
            <v>290</v>
          </cell>
          <cell r="H291">
            <v>-23.911061301</v>
          </cell>
          <cell r="AP291">
            <v>-23.672497243040723</v>
          </cell>
          <cell r="AU291">
            <v>-24.111580408223741</v>
          </cell>
          <cell r="AV291">
            <v>-23.233414077857706</v>
          </cell>
        </row>
        <row r="292">
          <cell r="A292">
            <v>291</v>
          </cell>
          <cell r="H292">
            <v>-23.919442196000002</v>
          </cell>
          <cell r="AP292">
            <v>-23.672497243040723</v>
          </cell>
          <cell r="AU292">
            <v>-24.111580408223741</v>
          </cell>
          <cell r="AV292">
            <v>-23.233414077857706</v>
          </cell>
        </row>
        <row r="293">
          <cell r="A293">
            <v>292</v>
          </cell>
          <cell r="H293">
            <v>-23.895323285</v>
          </cell>
          <cell r="AP293">
            <v>-23.672497243040723</v>
          </cell>
          <cell r="AU293">
            <v>-24.111580408223741</v>
          </cell>
          <cell r="AV293">
            <v>-23.233414077857706</v>
          </cell>
        </row>
        <row r="294">
          <cell r="A294">
            <v>293</v>
          </cell>
          <cell r="H294">
            <v>-24.031615708</v>
          </cell>
          <cell r="AP294">
            <v>-23.672497243040723</v>
          </cell>
          <cell r="AU294">
            <v>-24.111580408223741</v>
          </cell>
          <cell r="AV294">
            <v>-23.233414077857706</v>
          </cell>
        </row>
        <row r="295">
          <cell r="A295">
            <v>294</v>
          </cell>
          <cell r="H295">
            <v>-23.944815732000002</v>
          </cell>
          <cell r="AP295">
            <v>-23.672497243040723</v>
          </cell>
          <cell r="AU295">
            <v>-24.111580408223741</v>
          </cell>
          <cell r="AV295">
            <v>-23.233414077857706</v>
          </cell>
        </row>
        <row r="296">
          <cell r="A296">
            <v>295</v>
          </cell>
          <cell r="H296">
            <v>-23.717989569</v>
          </cell>
          <cell r="AP296">
            <v>-23.672497243040723</v>
          </cell>
          <cell r="AU296">
            <v>-24.111580408223741</v>
          </cell>
          <cell r="AV296">
            <v>-23.233414077857706</v>
          </cell>
        </row>
        <row r="297">
          <cell r="A297">
            <v>296</v>
          </cell>
          <cell r="H297">
            <v>-23.804548656999998</v>
          </cell>
          <cell r="AP297">
            <v>-23.672497243040723</v>
          </cell>
          <cell r="AU297">
            <v>-24.111580408223741</v>
          </cell>
          <cell r="AV297">
            <v>-23.233414077857706</v>
          </cell>
        </row>
        <row r="298">
          <cell r="A298">
            <v>297</v>
          </cell>
          <cell r="H298">
            <v>-23.799289268999999</v>
          </cell>
          <cell r="AP298">
            <v>-23.672497243040723</v>
          </cell>
          <cell r="AU298">
            <v>-24.111580408223741</v>
          </cell>
          <cell r="AV298">
            <v>-23.233414077857706</v>
          </cell>
        </row>
        <row r="299">
          <cell r="A299">
            <v>298</v>
          </cell>
          <cell r="H299">
            <v>-23.674679914000002</v>
          </cell>
          <cell r="AP299">
            <v>-23.672497243040723</v>
          </cell>
          <cell r="AU299">
            <v>-24.111580408223741</v>
          </cell>
          <cell r="AV299">
            <v>-23.233414077857706</v>
          </cell>
        </row>
        <row r="300">
          <cell r="A300">
            <v>299</v>
          </cell>
          <cell r="H300">
            <v>-23.869061695999999</v>
          </cell>
          <cell r="AP300">
            <v>-23.672497243040723</v>
          </cell>
          <cell r="AU300">
            <v>-24.111580408223741</v>
          </cell>
          <cell r="AV300">
            <v>-23.233414077857706</v>
          </cell>
        </row>
        <row r="301">
          <cell r="A301">
            <v>300</v>
          </cell>
          <cell r="H301">
            <v>-23.789744219999999</v>
          </cell>
          <cell r="AP301">
            <v>-23.672497243040723</v>
          </cell>
          <cell r="AU301">
            <v>-24.111580408223741</v>
          </cell>
          <cell r="AV301">
            <v>-23.233414077857706</v>
          </cell>
        </row>
        <row r="302">
          <cell r="A302">
            <v>301</v>
          </cell>
          <cell r="H302">
            <v>-23.917105019999997</v>
          </cell>
          <cell r="AP302">
            <v>-23.672497243040723</v>
          </cell>
          <cell r="AU302">
            <v>-24.111580408223741</v>
          </cell>
          <cell r="AV302">
            <v>-23.233414077857706</v>
          </cell>
        </row>
        <row r="303">
          <cell r="A303">
            <v>302</v>
          </cell>
          <cell r="H303">
            <v>-23.719301567999999</v>
          </cell>
          <cell r="AP303">
            <v>-23.672497243040723</v>
          </cell>
          <cell r="AU303">
            <v>-24.111580408223741</v>
          </cell>
          <cell r="AV303">
            <v>-23.233414077857706</v>
          </cell>
        </row>
        <row r="304">
          <cell r="A304">
            <v>303</v>
          </cell>
          <cell r="H304">
            <v>-23.961418491999996</v>
          </cell>
          <cell r="AP304">
            <v>-23.672497243040723</v>
          </cell>
          <cell r="AU304">
            <v>-24.111580408223741</v>
          </cell>
          <cell r="AV304">
            <v>-23.233414077857706</v>
          </cell>
        </row>
        <row r="305">
          <cell r="A305">
            <v>304</v>
          </cell>
          <cell r="H305">
            <v>-23.935703739999997</v>
          </cell>
          <cell r="AP305">
            <v>-23.672497243040723</v>
          </cell>
          <cell r="AU305">
            <v>-24.111580408223741</v>
          </cell>
          <cell r="AV305">
            <v>-23.233414077857706</v>
          </cell>
        </row>
        <row r="306">
          <cell r="A306">
            <v>305</v>
          </cell>
          <cell r="H306">
            <v>-23.624539067999997</v>
          </cell>
          <cell r="AP306">
            <v>-23.672497243040723</v>
          </cell>
          <cell r="AU306">
            <v>-24.111580408223741</v>
          </cell>
          <cell r="AV306">
            <v>-23.233414077857706</v>
          </cell>
        </row>
        <row r="307">
          <cell r="A307">
            <v>306</v>
          </cell>
          <cell r="H307">
            <v>-23.919955475999995</v>
          </cell>
          <cell r="AP307">
            <v>-23.672497243040723</v>
          </cell>
          <cell r="AU307">
            <v>-24.111580408223741</v>
          </cell>
          <cell r="AV307">
            <v>-23.233414077857706</v>
          </cell>
        </row>
        <row r="308">
          <cell r="A308">
            <v>307</v>
          </cell>
          <cell r="H308">
            <v>-23.744834992000001</v>
          </cell>
          <cell r="AP308">
            <v>-23.672497243040723</v>
          </cell>
          <cell r="AU308">
            <v>-24.111580408223741</v>
          </cell>
          <cell r="AV308">
            <v>-23.233414077857706</v>
          </cell>
        </row>
        <row r="309">
          <cell r="A309">
            <v>308</v>
          </cell>
          <cell r="H309">
            <v>-23.571432359999996</v>
          </cell>
          <cell r="AP309">
            <v>-23.672497243040723</v>
          </cell>
          <cell r="AU309">
            <v>-24.111580408223741</v>
          </cell>
          <cell r="AV309">
            <v>-23.233414077857706</v>
          </cell>
        </row>
        <row r="310">
          <cell r="A310">
            <v>309</v>
          </cell>
          <cell r="H310">
            <v>-23.810568400000001</v>
          </cell>
          <cell r="AP310">
            <v>-23.672497243040723</v>
          </cell>
          <cell r="AU310">
            <v>-24.111580408223741</v>
          </cell>
          <cell r="AV310">
            <v>-23.233414077857706</v>
          </cell>
        </row>
        <row r="311">
          <cell r="A311">
            <v>310</v>
          </cell>
          <cell r="H311">
            <v>-23.654678535999999</v>
          </cell>
          <cell r="AP311">
            <v>-23.672497243040723</v>
          </cell>
          <cell r="AU311">
            <v>-24.111580408223741</v>
          </cell>
          <cell r="AV311">
            <v>-23.233414077857706</v>
          </cell>
        </row>
        <row r="312">
          <cell r="A312">
            <v>311</v>
          </cell>
          <cell r="H312">
            <v>-23.982891615999996</v>
          </cell>
          <cell r="AP312">
            <v>-23.672497243040723</v>
          </cell>
          <cell r="AU312">
            <v>-24.111580408223741</v>
          </cell>
          <cell r="AV312">
            <v>-23.233414077857706</v>
          </cell>
        </row>
        <row r="313">
          <cell r="A313">
            <v>312</v>
          </cell>
          <cell r="H313">
            <v>-23.711716087999996</v>
          </cell>
          <cell r="AP313">
            <v>-23.672497243040723</v>
          </cell>
          <cell r="AU313">
            <v>-24.111580408223741</v>
          </cell>
          <cell r="AV313">
            <v>-23.233414077857706</v>
          </cell>
        </row>
        <row r="314">
          <cell r="A314">
            <v>313</v>
          </cell>
          <cell r="H314">
            <v>-23.723599751999998</v>
          </cell>
          <cell r="AP314">
            <v>-23.672497243040723</v>
          </cell>
          <cell r="AU314">
            <v>-24.111580408223741</v>
          </cell>
          <cell r="AV314">
            <v>-23.233414077857706</v>
          </cell>
        </row>
        <row r="315">
          <cell r="A315">
            <v>314</v>
          </cell>
          <cell r="H315">
            <v>-23.578897480000002</v>
          </cell>
          <cell r="AP315">
            <v>-23.672497243040723</v>
          </cell>
          <cell r="AU315">
            <v>-24.111580408223741</v>
          </cell>
          <cell r="AV315">
            <v>-23.233414077857706</v>
          </cell>
        </row>
        <row r="316">
          <cell r="A316">
            <v>315</v>
          </cell>
          <cell r="H316">
            <v>-23.804909031999998</v>
          </cell>
          <cell r="AP316">
            <v>-23.672497243040723</v>
          </cell>
          <cell r="AU316">
            <v>-24.111580408223741</v>
          </cell>
          <cell r="AV316">
            <v>-23.233414077857706</v>
          </cell>
        </row>
        <row r="317">
          <cell r="A317">
            <v>316</v>
          </cell>
          <cell r="H317">
            <v>-23.824823477999995</v>
          </cell>
          <cell r="AP317">
            <v>-23.672497243040723</v>
          </cell>
          <cell r="AU317">
            <v>-24.111580408223741</v>
          </cell>
          <cell r="AV317">
            <v>-23.233414077857706</v>
          </cell>
        </row>
        <row r="318">
          <cell r="A318">
            <v>317</v>
          </cell>
          <cell r="H318">
            <v>-23.739849133999996</v>
          </cell>
          <cell r="AP318">
            <v>-23.672497243040723</v>
          </cell>
          <cell r="AU318">
            <v>-24.111580408223741</v>
          </cell>
          <cell r="AV318">
            <v>-23.233414077857706</v>
          </cell>
        </row>
        <row r="319">
          <cell r="A319">
            <v>318</v>
          </cell>
          <cell r="H319">
            <v>-24.042283837999996</v>
          </cell>
          <cell r="AP319">
            <v>-23.672497243040723</v>
          </cell>
          <cell r="AU319">
            <v>-24.111580408223741</v>
          </cell>
          <cell r="AV319">
            <v>-23.233414077857706</v>
          </cell>
        </row>
        <row r="320">
          <cell r="A320">
            <v>319</v>
          </cell>
          <cell r="H320">
            <v>-23.615352072999997</v>
          </cell>
          <cell r="AP320">
            <v>-23.672497243040723</v>
          </cell>
          <cell r="AU320">
            <v>-24.111580408223741</v>
          </cell>
          <cell r="AV320">
            <v>-23.233414077857706</v>
          </cell>
        </row>
        <row r="321">
          <cell r="A321">
            <v>320</v>
          </cell>
          <cell r="H321">
            <v>-23.989395950999999</v>
          </cell>
          <cell r="AP321">
            <v>-23.672497243040723</v>
          </cell>
          <cell r="AU321">
            <v>-24.111580408223741</v>
          </cell>
          <cell r="AV321">
            <v>-23.233414077857706</v>
          </cell>
        </row>
        <row r="322">
          <cell r="A322">
            <v>321</v>
          </cell>
          <cell r="H322">
            <v>-23.798856861999997</v>
          </cell>
          <cell r="AP322">
            <v>-23.672497243040723</v>
          </cell>
          <cell r="AU322">
            <v>-24.111580408223741</v>
          </cell>
          <cell r="AV322">
            <v>-23.233414077857706</v>
          </cell>
        </row>
        <row r="323">
          <cell r="A323">
            <v>322</v>
          </cell>
          <cell r="H323">
            <v>-23.493184588999998</v>
          </cell>
          <cell r="AP323">
            <v>-23.672497243040723</v>
          </cell>
          <cell r="AU323">
            <v>-24.111580408223741</v>
          </cell>
          <cell r="AV323">
            <v>-23.233414077857706</v>
          </cell>
        </row>
        <row r="324">
          <cell r="A324">
            <v>323</v>
          </cell>
          <cell r="H324">
            <v>-23.887956746</v>
          </cell>
          <cell r="AP324">
            <v>-23.672497243040723</v>
          </cell>
          <cell r="AU324">
            <v>-24.111580408223741</v>
          </cell>
          <cell r="AV324">
            <v>-23.233414077857706</v>
          </cell>
        </row>
        <row r="325">
          <cell r="A325">
            <v>324</v>
          </cell>
          <cell r="H325">
            <v>-23.986194275000003</v>
          </cell>
          <cell r="AP325">
            <v>-23.672497243040723</v>
          </cell>
          <cell r="AU325">
            <v>-24.111580408223741</v>
          </cell>
          <cell r="AV325">
            <v>-23.233414077857706</v>
          </cell>
        </row>
        <row r="326">
          <cell r="A326">
            <v>325</v>
          </cell>
          <cell r="H326">
            <v>-23.849683705999997</v>
          </cell>
          <cell r="AP326">
            <v>-23.672497243040723</v>
          </cell>
          <cell r="AU326">
            <v>-24.111580408223741</v>
          </cell>
          <cell r="AV326">
            <v>-23.233414077857706</v>
          </cell>
        </row>
        <row r="327">
          <cell r="A327">
            <v>326</v>
          </cell>
          <cell r="H327">
            <v>-23.501440927000001</v>
          </cell>
          <cell r="AP327">
            <v>-23.672497243040723</v>
          </cell>
          <cell r="AU327">
            <v>-24.111580408223741</v>
          </cell>
          <cell r="AV327">
            <v>-23.233414077857706</v>
          </cell>
        </row>
        <row r="328">
          <cell r="A328">
            <v>327</v>
          </cell>
          <cell r="H328">
            <v>-23.629962984999999</v>
          </cell>
          <cell r="AP328">
            <v>-23.672497243040723</v>
          </cell>
          <cell r="AU328">
            <v>-24.111580408223741</v>
          </cell>
          <cell r="AV328">
            <v>-23.233414077857706</v>
          </cell>
        </row>
        <row r="329">
          <cell r="A329">
            <v>328</v>
          </cell>
          <cell r="H329">
            <v>-23.587810894</v>
          </cell>
          <cell r="AP329">
            <v>-23.672497243040723</v>
          </cell>
          <cell r="AU329">
            <v>-24.111580408223741</v>
          </cell>
          <cell r="AV329">
            <v>-23.233414077857706</v>
          </cell>
        </row>
        <row r="330">
          <cell r="A330">
            <v>329</v>
          </cell>
          <cell r="H330">
            <v>-23.803236999999999</v>
          </cell>
          <cell r="AP330">
            <v>-23.672497243040723</v>
          </cell>
          <cell r="AU330">
            <v>-24.111580408223741</v>
          </cell>
          <cell r="AV330">
            <v>-23.233414077857706</v>
          </cell>
        </row>
        <row r="331">
          <cell r="A331">
            <v>330</v>
          </cell>
          <cell r="H331">
            <v>-23.581946079999998</v>
          </cell>
          <cell r="AP331">
            <v>-23.672497243040723</v>
          </cell>
          <cell r="AU331">
            <v>-24.111580408223741</v>
          </cell>
          <cell r="AV331">
            <v>-23.233414077857706</v>
          </cell>
        </row>
        <row r="332">
          <cell r="A332">
            <v>331</v>
          </cell>
          <cell r="H332">
            <v>-23.635757259999998</v>
          </cell>
          <cell r="AP332">
            <v>-23.672497243040723</v>
          </cell>
          <cell r="AU332">
            <v>-24.111580408223741</v>
          </cell>
          <cell r="AV332">
            <v>-23.233414077857706</v>
          </cell>
        </row>
        <row r="333">
          <cell r="A333">
            <v>332</v>
          </cell>
          <cell r="H333">
            <v>-23.814372084999999</v>
          </cell>
          <cell r="AP333">
            <v>-23.672497243040723</v>
          </cell>
          <cell r="AU333">
            <v>-24.111580408223741</v>
          </cell>
          <cell r="AV333">
            <v>-23.233414077857706</v>
          </cell>
        </row>
        <row r="334">
          <cell r="A334">
            <v>333</v>
          </cell>
          <cell r="H334">
            <v>-23.542630769999995</v>
          </cell>
          <cell r="AP334">
            <v>-23.672497243040723</v>
          </cell>
          <cell r="AU334">
            <v>-24.111580408223741</v>
          </cell>
          <cell r="AV334">
            <v>-23.233414077857706</v>
          </cell>
        </row>
        <row r="335">
          <cell r="A335">
            <v>334</v>
          </cell>
          <cell r="H335">
            <v>-23.645864367999998</v>
          </cell>
          <cell r="AP335">
            <v>-23.672497243040723</v>
          </cell>
          <cell r="AU335">
            <v>-24.111580408223741</v>
          </cell>
          <cell r="AV335">
            <v>-23.233414077857706</v>
          </cell>
        </row>
        <row r="336">
          <cell r="A336">
            <v>335</v>
          </cell>
          <cell r="H336">
            <v>-23.730347706999996</v>
          </cell>
          <cell r="AP336">
            <v>-23.672497243040723</v>
          </cell>
          <cell r="AU336">
            <v>-24.111580408223741</v>
          </cell>
          <cell r="AV336">
            <v>-23.233414077857706</v>
          </cell>
        </row>
        <row r="337">
          <cell r="A337">
            <v>336</v>
          </cell>
          <cell r="H337">
            <v>-23.453370554999999</v>
          </cell>
          <cell r="AP337">
            <v>-23.672497243040723</v>
          </cell>
          <cell r="AU337">
            <v>-24.111580408223741</v>
          </cell>
          <cell r="AV337">
            <v>-23.233414077857706</v>
          </cell>
        </row>
        <row r="338">
          <cell r="A338">
            <v>337</v>
          </cell>
          <cell r="H338">
            <v>-23.968395360999995</v>
          </cell>
          <cell r="AP338">
            <v>-23.672497243040723</v>
          </cell>
          <cell r="AU338">
            <v>-24.111580408223741</v>
          </cell>
          <cell r="AV338">
            <v>-23.233414077857706</v>
          </cell>
        </row>
        <row r="339">
          <cell r="A339">
            <v>338</v>
          </cell>
          <cell r="H339">
            <v>-23.893629086000001</v>
          </cell>
          <cell r="AP339">
            <v>-23.672497243040723</v>
          </cell>
          <cell r="AU339">
            <v>-24.111580408223741</v>
          </cell>
          <cell r="AV339">
            <v>-23.233414077857706</v>
          </cell>
        </row>
        <row r="340">
          <cell r="A340">
            <v>339</v>
          </cell>
          <cell r="H340">
            <v>-24.000088095999999</v>
          </cell>
          <cell r="AP340">
            <v>-23.672497243040723</v>
          </cell>
          <cell r="AU340">
            <v>-24.111580408223741</v>
          </cell>
          <cell r="AV340">
            <v>-23.233414077857706</v>
          </cell>
        </row>
        <row r="341">
          <cell r="A341">
            <v>340</v>
          </cell>
          <cell r="H341">
            <v>-23.64208936</v>
          </cell>
          <cell r="AP341">
            <v>-23.672497243040723</v>
          </cell>
          <cell r="AU341">
            <v>-24.111580408223741</v>
          </cell>
          <cell r="AV341">
            <v>-23.233414077857706</v>
          </cell>
        </row>
        <row r="342">
          <cell r="A342">
            <v>341</v>
          </cell>
          <cell r="H342">
            <v>-23.773033516000002</v>
          </cell>
          <cell r="AP342">
            <v>-23.672497243040723</v>
          </cell>
          <cell r="AU342">
            <v>-24.111580408223741</v>
          </cell>
          <cell r="AV342">
            <v>-23.233414077857706</v>
          </cell>
        </row>
        <row r="343">
          <cell r="A343">
            <v>342</v>
          </cell>
          <cell r="H343">
            <v>-23.570275040000002</v>
          </cell>
          <cell r="AP343">
            <v>-23.672497243040723</v>
          </cell>
          <cell r="AU343">
            <v>-24.111580408223741</v>
          </cell>
          <cell r="AV343">
            <v>-23.233414077857706</v>
          </cell>
        </row>
        <row r="344">
          <cell r="A344">
            <v>343</v>
          </cell>
          <cell r="H344">
            <v>-23.710597780000004</v>
          </cell>
          <cell r="AP344">
            <v>-23.672497243040723</v>
          </cell>
          <cell r="AU344">
            <v>-24.111580408223741</v>
          </cell>
          <cell r="AV344">
            <v>-23.233414077857706</v>
          </cell>
        </row>
        <row r="345">
          <cell r="A345">
            <v>344</v>
          </cell>
          <cell r="H345">
            <v>-23.754825636</v>
          </cell>
          <cell r="AP345">
            <v>-23.672497243040723</v>
          </cell>
          <cell r="AU345">
            <v>-24.111580408223741</v>
          </cell>
          <cell r="AV345">
            <v>-23.233414077857706</v>
          </cell>
        </row>
        <row r="346">
          <cell r="A346">
            <v>345</v>
          </cell>
          <cell r="H346">
            <v>-23.887834708</v>
          </cell>
          <cell r="AP346">
            <v>-23.672497243040723</v>
          </cell>
          <cell r="AU346">
            <v>-24.111580408223741</v>
          </cell>
          <cell r="AV346">
            <v>-23.233414077857706</v>
          </cell>
        </row>
        <row r="347">
          <cell r="A347">
            <v>346</v>
          </cell>
          <cell r="H347">
            <v>-23.447711272999999</v>
          </cell>
          <cell r="AP347">
            <v>-23.672497243040723</v>
          </cell>
          <cell r="AU347">
            <v>-24.111580408223741</v>
          </cell>
          <cell r="AV347">
            <v>-23.233414077857706</v>
          </cell>
        </row>
        <row r="348">
          <cell r="A348">
            <v>347</v>
          </cell>
          <cell r="H348">
            <v>-23.625805482999997</v>
          </cell>
          <cell r="AP348">
            <v>-23.672497243040723</v>
          </cell>
          <cell r="AU348">
            <v>-24.111580408223741</v>
          </cell>
          <cell r="AV348">
            <v>-23.233414077857706</v>
          </cell>
        </row>
        <row r="349">
          <cell r="A349">
            <v>348</v>
          </cell>
          <cell r="H349">
            <v>-23.624564620999994</v>
          </cell>
          <cell r="AP349">
            <v>-23.672497243040723</v>
          </cell>
          <cell r="AU349">
            <v>-24.111580408223741</v>
          </cell>
          <cell r="AV349">
            <v>-23.233414077857706</v>
          </cell>
        </row>
        <row r="350">
          <cell r="A350">
            <v>349</v>
          </cell>
          <cell r="H350">
            <v>-23.481336598999999</v>
          </cell>
          <cell r="AP350">
            <v>-23.672497243040723</v>
          </cell>
          <cell r="AU350">
            <v>-24.111580408223741</v>
          </cell>
          <cell r="AV350">
            <v>-23.233414077857706</v>
          </cell>
        </row>
        <row r="351">
          <cell r="A351">
            <v>350</v>
          </cell>
          <cell r="H351">
            <v>-23.876378238999997</v>
          </cell>
          <cell r="AP351">
            <v>-23.672497243040723</v>
          </cell>
          <cell r="AU351">
            <v>-24.111580408223741</v>
          </cell>
          <cell r="AV351">
            <v>-23.233414077857706</v>
          </cell>
        </row>
        <row r="352">
          <cell r="A352">
            <v>351</v>
          </cell>
          <cell r="H352">
            <v>-23.839386311999998</v>
          </cell>
          <cell r="AP352">
            <v>-23.672497243040723</v>
          </cell>
          <cell r="AU352">
            <v>-24.111580408223741</v>
          </cell>
          <cell r="AV352">
            <v>-23.233414077857706</v>
          </cell>
        </row>
        <row r="353">
          <cell r="A353">
            <v>352</v>
          </cell>
          <cell r="H353">
            <v>-23.925829640999996</v>
          </cell>
          <cell r="AP353">
            <v>-23.672497243040723</v>
          </cell>
          <cell r="AU353">
            <v>-24.111580408223741</v>
          </cell>
          <cell r="AV353">
            <v>-23.233414077857706</v>
          </cell>
        </row>
        <row r="354">
          <cell r="A354">
            <v>353</v>
          </cell>
          <cell r="H354">
            <v>-23.511185390000001</v>
          </cell>
          <cell r="AP354">
            <v>-23.672497243040723</v>
          </cell>
          <cell r="AU354">
            <v>-24.111580408223741</v>
          </cell>
          <cell r="AV354">
            <v>-23.233414077857706</v>
          </cell>
        </row>
        <row r="355">
          <cell r="A355">
            <v>354</v>
          </cell>
          <cell r="H355">
            <v>-23.525692880000001</v>
          </cell>
          <cell r="AP355">
            <v>-23.672497243040723</v>
          </cell>
          <cell r="AU355">
            <v>-24.111580408223741</v>
          </cell>
          <cell r="AV355">
            <v>-23.233414077857706</v>
          </cell>
        </row>
        <row r="356">
          <cell r="A356">
            <v>355</v>
          </cell>
          <cell r="H356">
            <v>-23.728159821999995</v>
          </cell>
          <cell r="AP356">
            <v>-23.672497243040723</v>
          </cell>
          <cell r="AU356">
            <v>-24.111580408223741</v>
          </cell>
          <cell r="AV356">
            <v>-23.233414077857706</v>
          </cell>
        </row>
        <row r="357">
          <cell r="A357">
            <v>356</v>
          </cell>
          <cell r="H357">
            <v>-23.849570021999995</v>
          </cell>
          <cell r="AP357">
            <v>-23.672497243040723</v>
          </cell>
          <cell r="AU357">
            <v>-24.111580408223741</v>
          </cell>
          <cell r="AV357">
            <v>-23.233414077857706</v>
          </cell>
        </row>
        <row r="358">
          <cell r="A358">
            <v>357</v>
          </cell>
          <cell r="H358">
            <v>-23.892845555999997</v>
          </cell>
          <cell r="AP358">
            <v>-23.672497243040723</v>
          </cell>
          <cell r="AU358">
            <v>-24.111580408223741</v>
          </cell>
          <cell r="AV358">
            <v>-23.233414077857706</v>
          </cell>
        </row>
        <row r="359">
          <cell r="A359">
            <v>358</v>
          </cell>
          <cell r="H359">
            <v>-23.918063894999996</v>
          </cell>
          <cell r="AP359">
            <v>-23.672497243040723</v>
          </cell>
          <cell r="AU359">
            <v>-24.111580408223741</v>
          </cell>
          <cell r="AV359">
            <v>-23.233414077857706</v>
          </cell>
        </row>
        <row r="360">
          <cell r="A360">
            <v>359</v>
          </cell>
          <cell r="H360">
            <v>-23.861711041999996</v>
          </cell>
          <cell r="AP360">
            <v>-23.672497243040723</v>
          </cell>
          <cell r="AU360">
            <v>-24.111580408223741</v>
          </cell>
          <cell r="AV360">
            <v>-23.233414077857706</v>
          </cell>
        </row>
        <row r="361">
          <cell r="A361">
            <v>360</v>
          </cell>
          <cell r="H361">
            <v>-23.574693212</v>
          </cell>
          <cell r="AP361">
            <v>-23.672497243040723</v>
          </cell>
          <cell r="AU361">
            <v>-24.111580408223741</v>
          </cell>
          <cell r="AV361">
            <v>-23.233414077857706</v>
          </cell>
        </row>
        <row r="362">
          <cell r="A362">
            <v>361</v>
          </cell>
          <cell r="H362">
            <v>-23.630014676000002</v>
          </cell>
          <cell r="AP362">
            <v>-23.672497243040723</v>
          </cell>
          <cell r="AU362">
            <v>-24.111580408223741</v>
          </cell>
          <cell r="AV362">
            <v>-23.233414077857706</v>
          </cell>
        </row>
        <row r="363">
          <cell r="A363">
            <v>362</v>
          </cell>
          <cell r="H363">
            <v>-23.680061588000001</v>
          </cell>
          <cell r="AP363">
            <v>-23.672497243040723</v>
          </cell>
          <cell r="AU363">
            <v>-24.111580408223741</v>
          </cell>
          <cell r="AV363">
            <v>-23.233414077857706</v>
          </cell>
        </row>
        <row r="364">
          <cell r="A364">
            <v>363</v>
          </cell>
          <cell r="H364">
            <v>-23.73378842</v>
          </cell>
          <cell r="AP364">
            <v>-23.672497243040723</v>
          </cell>
          <cell r="AU364">
            <v>-24.111580408223741</v>
          </cell>
          <cell r="AV364">
            <v>-23.233414077857706</v>
          </cell>
        </row>
        <row r="365">
          <cell r="A365">
            <v>364</v>
          </cell>
          <cell r="H365">
            <v>-23.833095150000002</v>
          </cell>
          <cell r="AP365">
            <v>-23.672497243040723</v>
          </cell>
          <cell r="AU365">
            <v>-24.111580408223741</v>
          </cell>
          <cell r="AV365">
            <v>-23.233414077857706</v>
          </cell>
        </row>
        <row r="366">
          <cell r="A366">
            <v>365</v>
          </cell>
          <cell r="H366">
            <v>-23.702836204</v>
          </cell>
          <cell r="AP366">
            <v>-23.672497243040723</v>
          </cell>
          <cell r="AU366">
            <v>-24.111580408223741</v>
          </cell>
          <cell r="AV366">
            <v>-23.233414077857706</v>
          </cell>
        </row>
        <row r="367">
          <cell r="A367">
            <v>366</v>
          </cell>
          <cell r="H367">
            <v>-23.661508658000002</v>
          </cell>
          <cell r="AP367">
            <v>-23.672497243040723</v>
          </cell>
          <cell r="AU367">
            <v>-24.111580408223741</v>
          </cell>
          <cell r="AV367">
            <v>-23.233414077857706</v>
          </cell>
        </row>
        <row r="368">
          <cell r="A368">
            <v>367</v>
          </cell>
          <cell r="H368">
            <v>-23.563362850999997</v>
          </cell>
          <cell r="AP368">
            <v>-23.672497243040723</v>
          </cell>
          <cell r="AU368">
            <v>-24.111580408223741</v>
          </cell>
          <cell r="AV368">
            <v>-23.233414077857706</v>
          </cell>
        </row>
        <row r="369">
          <cell r="A369">
            <v>368</v>
          </cell>
          <cell r="H369">
            <v>-23.639622103999997</v>
          </cell>
          <cell r="AP369">
            <v>-23.672497243040723</v>
          </cell>
          <cell r="AU369">
            <v>-24.111580408223741</v>
          </cell>
          <cell r="AV369">
            <v>-23.233414077857706</v>
          </cell>
        </row>
        <row r="370">
          <cell r="A370">
            <v>369</v>
          </cell>
          <cell r="H370">
            <v>-23.735213683999998</v>
          </cell>
          <cell r="AP370">
            <v>-23.672497243040723</v>
          </cell>
          <cell r="AU370">
            <v>-24.111580408223741</v>
          </cell>
          <cell r="AV370">
            <v>-23.233414077857706</v>
          </cell>
        </row>
        <row r="371">
          <cell r="A371">
            <v>370</v>
          </cell>
          <cell r="H371">
            <v>-23.520927526999998</v>
          </cell>
          <cell r="AP371">
            <v>-23.672497243040723</v>
          </cell>
          <cell r="AU371">
            <v>-24.111580408223741</v>
          </cell>
          <cell r="AV371">
            <v>-23.233414077857706</v>
          </cell>
        </row>
        <row r="372">
          <cell r="A372">
            <v>371</v>
          </cell>
          <cell r="H372">
            <v>-24.018344329000001</v>
          </cell>
          <cell r="AP372">
            <v>-23.672497243040723</v>
          </cell>
          <cell r="AU372">
            <v>-24.111580408223741</v>
          </cell>
          <cell r="AV372">
            <v>-23.233414077857706</v>
          </cell>
        </row>
        <row r="373">
          <cell r="A373">
            <v>372</v>
          </cell>
          <cell r="H373">
            <v>-23.845093045999995</v>
          </cell>
          <cell r="AP373">
            <v>-23.672497243040723</v>
          </cell>
          <cell r="AU373">
            <v>-24.111580408223741</v>
          </cell>
          <cell r="AV373">
            <v>-23.233414077857706</v>
          </cell>
        </row>
        <row r="374">
          <cell r="A374">
            <v>373</v>
          </cell>
          <cell r="H374">
            <v>-23.736670996999997</v>
          </cell>
          <cell r="AP374">
            <v>-23.672497243040723</v>
          </cell>
          <cell r="AU374">
            <v>-24.111580408223741</v>
          </cell>
          <cell r="AV374">
            <v>-23.233414077857706</v>
          </cell>
        </row>
        <row r="375">
          <cell r="A375">
            <v>374</v>
          </cell>
          <cell r="H375">
            <v>-23.439912966000001</v>
          </cell>
          <cell r="AP375">
            <v>-23.672497243040723</v>
          </cell>
          <cell r="AU375">
            <v>-24.111580408223741</v>
          </cell>
          <cell r="AV375">
            <v>-23.233414077857706</v>
          </cell>
        </row>
        <row r="376">
          <cell r="A376">
            <v>375</v>
          </cell>
          <cell r="H376">
            <v>-23.460868919999999</v>
          </cell>
          <cell r="AP376">
            <v>-23.672497243040723</v>
          </cell>
          <cell r="AU376">
            <v>-24.111580408223741</v>
          </cell>
          <cell r="AV376">
            <v>-23.233414077857706</v>
          </cell>
        </row>
        <row r="377">
          <cell r="A377">
            <v>376</v>
          </cell>
          <cell r="H377">
            <v>-23.569447782000001</v>
          </cell>
          <cell r="AP377">
            <v>-23.672497243040723</v>
          </cell>
          <cell r="AU377">
            <v>-24.111580408223741</v>
          </cell>
          <cell r="AV377">
            <v>-23.233414077857706</v>
          </cell>
        </row>
        <row r="378">
          <cell r="A378">
            <v>377</v>
          </cell>
          <cell r="H378">
            <v>-23.707535633999999</v>
          </cell>
          <cell r="AP378">
            <v>-23.672497243040723</v>
          </cell>
          <cell r="AU378">
            <v>-24.111580408223741</v>
          </cell>
          <cell r="AV378">
            <v>-23.233414077857706</v>
          </cell>
        </row>
        <row r="379">
          <cell r="A379">
            <v>378</v>
          </cell>
          <cell r="H379">
            <v>-23.852226185999999</v>
          </cell>
          <cell r="AP379">
            <v>-23.672497243040723</v>
          </cell>
          <cell r="AU379">
            <v>-24.111580408223741</v>
          </cell>
          <cell r="AV379">
            <v>-23.233414077857706</v>
          </cell>
        </row>
        <row r="380">
          <cell r="A380">
            <v>379</v>
          </cell>
          <cell r="H380">
            <v>-23.592486126000001</v>
          </cell>
          <cell r="AP380">
            <v>-23.672497243040723</v>
          </cell>
          <cell r="AU380">
            <v>-24.111580408223741</v>
          </cell>
          <cell r="AV380">
            <v>-23.233414077857706</v>
          </cell>
        </row>
        <row r="381">
          <cell r="A381">
            <v>380</v>
          </cell>
          <cell r="H381">
            <v>-23.666446524000001</v>
          </cell>
          <cell r="AP381">
            <v>-23.672497243040723</v>
          </cell>
          <cell r="AU381">
            <v>-24.111580408223741</v>
          </cell>
          <cell r="AV381">
            <v>-23.233414077857706</v>
          </cell>
        </row>
        <row r="382">
          <cell r="A382">
            <v>381</v>
          </cell>
          <cell r="H382">
            <v>-23.561673150000001</v>
          </cell>
          <cell r="AP382">
            <v>-23.672497243040723</v>
          </cell>
          <cell r="AU382">
            <v>-24.111580408223741</v>
          </cell>
          <cell r="AV382">
            <v>-23.233414077857706</v>
          </cell>
        </row>
        <row r="383">
          <cell r="A383">
            <v>382</v>
          </cell>
          <cell r="H383">
            <v>-23.559337500000002</v>
          </cell>
          <cell r="AP383">
            <v>-23.672497243040723</v>
          </cell>
          <cell r="AU383">
            <v>-24.111580408223741</v>
          </cell>
          <cell r="AV383">
            <v>-23.233414077857706</v>
          </cell>
        </row>
        <row r="384">
          <cell r="A384">
            <v>383</v>
          </cell>
          <cell r="H384">
            <v>-23.599581765000003</v>
          </cell>
          <cell r="AP384">
            <v>-23.672497243040723</v>
          </cell>
          <cell r="AU384">
            <v>-24.111580408223741</v>
          </cell>
          <cell r="AV384">
            <v>-23.233414077857706</v>
          </cell>
        </row>
        <row r="385">
          <cell r="A385">
            <v>384</v>
          </cell>
          <cell r="H385">
            <v>-23.783590365000002</v>
          </cell>
          <cell r="AP385">
            <v>-23.672497243040723</v>
          </cell>
          <cell r="AU385">
            <v>-24.111580408223741</v>
          </cell>
          <cell r="AV385">
            <v>-23.233414077857706</v>
          </cell>
        </row>
        <row r="386">
          <cell r="A386">
            <v>385</v>
          </cell>
          <cell r="H386">
            <v>-23.657800380000005</v>
          </cell>
          <cell r="AP386">
            <v>-23.672497243040723</v>
          </cell>
          <cell r="AU386">
            <v>-24.111580408223741</v>
          </cell>
          <cell r="AV386">
            <v>-23.233414077857706</v>
          </cell>
        </row>
        <row r="387">
          <cell r="A387">
            <v>386</v>
          </cell>
          <cell r="H387">
            <v>-23.679897660000002</v>
          </cell>
          <cell r="AP387">
            <v>-23.672497243040723</v>
          </cell>
          <cell r="AU387">
            <v>-24.111580408223741</v>
          </cell>
          <cell r="AV387">
            <v>-23.233414077857706</v>
          </cell>
        </row>
        <row r="388">
          <cell r="A388">
            <v>387</v>
          </cell>
          <cell r="H388">
            <v>-23.579556105000002</v>
          </cell>
          <cell r="AP388">
            <v>-23.672497243040723</v>
          </cell>
          <cell r="AU388">
            <v>-24.111580408223741</v>
          </cell>
          <cell r="AV388">
            <v>-23.233414077857706</v>
          </cell>
        </row>
        <row r="389">
          <cell r="A389">
            <v>388</v>
          </cell>
          <cell r="H389">
            <v>-23.496009747000002</v>
          </cell>
          <cell r="AP389">
            <v>-23.672497243040723</v>
          </cell>
          <cell r="AU389">
            <v>-24.111580408223741</v>
          </cell>
          <cell r="AV389">
            <v>-23.233414077857706</v>
          </cell>
        </row>
        <row r="390">
          <cell r="A390">
            <v>389</v>
          </cell>
          <cell r="H390">
            <v>-23.482579652000002</v>
          </cell>
          <cell r="AP390">
            <v>-23.672497243040723</v>
          </cell>
          <cell r="AU390">
            <v>-24.111580408223741</v>
          </cell>
          <cell r="AV390">
            <v>-23.233414077857706</v>
          </cell>
        </row>
        <row r="391">
          <cell r="A391">
            <v>390</v>
          </cell>
          <cell r="H391">
            <v>-23.629820473000002</v>
          </cell>
          <cell r="AP391">
            <v>-23.672497243040723</v>
          </cell>
          <cell r="AU391">
            <v>-24.111580408223741</v>
          </cell>
          <cell r="AV391">
            <v>-23.233414077857706</v>
          </cell>
        </row>
        <row r="392">
          <cell r="A392">
            <v>391</v>
          </cell>
          <cell r="H392">
            <v>-23.774252719000003</v>
          </cell>
          <cell r="AP392">
            <v>-23.672497243040723</v>
          </cell>
          <cell r="AU392">
            <v>-24.111580408223741</v>
          </cell>
          <cell r="AV392">
            <v>-23.233414077857706</v>
          </cell>
        </row>
        <row r="393">
          <cell r="A393">
            <v>392</v>
          </cell>
          <cell r="H393">
            <v>-23.864494786999998</v>
          </cell>
          <cell r="AP393">
            <v>-23.672497243040723</v>
          </cell>
          <cell r="AU393">
            <v>-24.111580408223741</v>
          </cell>
          <cell r="AV393">
            <v>-23.233414077857706</v>
          </cell>
        </row>
        <row r="394">
          <cell r="A394">
            <v>393</v>
          </cell>
          <cell r="H394">
            <v>-23.553079991000001</v>
          </cell>
          <cell r="AP394">
            <v>-23.672497243040723</v>
          </cell>
          <cell r="AU394">
            <v>-24.111580408223741</v>
          </cell>
          <cell r="AV394">
            <v>-23.233414077857706</v>
          </cell>
        </row>
        <row r="395">
          <cell r="A395">
            <v>394</v>
          </cell>
          <cell r="H395">
            <v>-23.595126912000001</v>
          </cell>
          <cell r="AP395">
            <v>-23.672497243040723</v>
          </cell>
          <cell r="AU395">
            <v>-24.111580408223741</v>
          </cell>
          <cell r="AV395">
            <v>-23.233414077857706</v>
          </cell>
        </row>
        <row r="396">
          <cell r="A396">
            <v>395</v>
          </cell>
          <cell r="H396">
            <v>-23.391827467999999</v>
          </cell>
          <cell r="AP396">
            <v>-23.672497243040723</v>
          </cell>
          <cell r="AU396">
            <v>-24.111580408223741</v>
          </cell>
          <cell r="AV396">
            <v>-23.233414077857706</v>
          </cell>
        </row>
        <row r="397">
          <cell r="A397">
            <v>396</v>
          </cell>
          <cell r="H397">
            <v>-23.588841673999998</v>
          </cell>
          <cell r="AP397">
            <v>-23.672497243040723</v>
          </cell>
          <cell r="AU397">
            <v>-24.111580408223741</v>
          </cell>
          <cell r="AV397">
            <v>-23.233414077857706</v>
          </cell>
        </row>
        <row r="398">
          <cell r="A398">
            <v>397</v>
          </cell>
          <cell r="H398">
            <v>-23.542074442999997</v>
          </cell>
          <cell r="AP398">
            <v>-23.672497243040723</v>
          </cell>
          <cell r="AU398">
            <v>-24.111580408223741</v>
          </cell>
          <cell r="AV398">
            <v>-23.233414077857706</v>
          </cell>
        </row>
        <row r="399">
          <cell r="A399">
            <v>398</v>
          </cell>
          <cell r="H399">
            <v>-23.700121040999999</v>
          </cell>
          <cell r="AP399">
            <v>-23.672497243040723</v>
          </cell>
          <cell r="AU399">
            <v>-24.111580408223741</v>
          </cell>
          <cell r="AV399">
            <v>-23.233414077857706</v>
          </cell>
        </row>
        <row r="400">
          <cell r="A400">
            <v>399</v>
          </cell>
          <cell r="H400">
            <v>-23.869241680000002</v>
          </cell>
          <cell r="AP400">
            <v>-23.672497243040723</v>
          </cell>
          <cell r="AU400">
            <v>-24.111580408223741</v>
          </cell>
          <cell r="AV400">
            <v>-23.233414077857706</v>
          </cell>
        </row>
        <row r="401">
          <cell r="A401">
            <v>400</v>
          </cell>
          <cell r="H401">
            <v>-23.733160122000001</v>
          </cell>
          <cell r="AP401">
            <v>-23.672497243040723</v>
          </cell>
          <cell r="AU401">
            <v>-24.111580408223741</v>
          </cell>
          <cell r="AV401">
            <v>-23.233414077857706</v>
          </cell>
        </row>
        <row r="402">
          <cell r="A402">
            <v>401</v>
          </cell>
          <cell r="H402">
            <v>-23.621890924000002</v>
          </cell>
          <cell r="AP402">
            <v>-23.672497243040723</v>
          </cell>
          <cell r="AU402">
            <v>-24.111580408223741</v>
          </cell>
          <cell r="AV402">
            <v>-23.233414077857706</v>
          </cell>
        </row>
        <row r="403">
          <cell r="A403">
            <v>402</v>
          </cell>
          <cell r="H403">
            <v>-23.606688268999999</v>
          </cell>
          <cell r="AP403">
            <v>-23.672497243040723</v>
          </cell>
          <cell r="AU403">
            <v>-24.111580408223741</v>
          </cell>
          <cell r="AV403">
            <v>-23.233414077857706</v>
          </cell>
        </row>
        <row r="404">
          <cell r="A404">
            <v>403</v>
          </cell>
          <cell r="H404">
            <v>-23.628561787999999</v>
          </cell>
          <cell r="AP404">
            <v>-23.672497243040723</v>
          </cell>
          <cell r="AU404">
            <v>-24.111580408223741</v>
          </cell>
          <cell r="AV404">
            <v>-23.233414077857706</v>
          </cell>
        </row>
        <row r="405">
          <cell r="A405">
            <v>404</v>
          </cell>
          <cell r="H405">
            <v>-23.608474147999999</v>
          </cell>
          <cell r="AP405">
            <v>-23.672497243040723</v>
          </cell>
          <cell r="AU405">
            <v>-24.111580408223741</v>
          </cell>
          <cell r="AV405">
            <v>-23.233414077857706</v>
          </cell>
        </row>
        <row r="406">
          <cell r="A406">
            <v>405</v>
          </cell>
          <cell r="H406">
            <v>-23.585037507999999</v>
          </cell>
          <cell r="AP406">
            <v>-23.672497243040723</v>
          </cell>
          <cell r="AU406">
            <v>-24.111580408223741</v>
          </cell>
          <cell r="AV406">
            <v>-23.233414077857706</v>
          </cell>
        </row>
        <row r="407">
          <cell r="A407">
            <v>406</v>
          </cell>
          <cell r="H407">
            <v>-23.811312205999997</v>
          </cell>
          <cell r="AP407">
            <v>-23.672497243040723</v>
          </cell>
          <cell r="AU407">
            <v>-24.111580408223741</v>
          </cell>
          <cell r="AV407">
            <v>-23.233414077857706</v>
          </cell>
        </row>
        <row r="408">
          <cell r="A408">
            <v>407</v>
          </cell>
          <cell r="H408">
            <v>-23.736910976000001</v>
          </cell>
          <cell r="AP408">
            <v>-23.672497243040723</v>
          </cell>
          <cell r="AU408">
            <v>-24.111580408223741</v>
          </cell>
          <cell r="AV408">
            <v>-23.233414077857706</v>
          </cell>
        </row>
        <row r="409">
          <cell r="A409">
            <v>408</v>
          </cell>
          <cell r="H409">
            <v>-23.486532905999997</v>
          </cell>
          <cell r="AP409">
            <v>-23.672497243040723</v>
          </cell>
          <cell r="AU409">
            <v>-24.111580408223741</v>
          </cell>
          <cell r="AV409">
            <v>-23.233414077857706</v>
          </cell>
        </row>
        <row r="410">
          <cell r="A410">
            <v>409</v>
          </cell>
          <cell r="H410">
            <v>-23.620111651999999</v>
          </cell>
          <cell r="AP410">
            <v>-23.672497243040723</v>
          </cell>
          <cell r="AU410">
            <v>-24.111580408223741</v>
          </cell>
          <cell r="AV410">
            <v>-23.233414077857706</v>
          </cell>
        </row>
        <row r="411">
          <cell r="A411">
            <v>410</v>
          </cell>
          <cell r="H411">
            <v>-23.763731785999997</v>
          </cell>
          <cell r="AP411">
            <v>-23.672497243040723</v>
          </cell>
          <cell r="AU411">
            <v>-24.111580408223741</v>
          </cell>
          <cell r="AV411">
            <v>-23.233414077857706</v>
          </cell>
        </row>
        <row r="412">
          <cell r="A412">
            <v>411</v>
          </cell>
          <cell r="H412">
            <v>-23.672268278000001</v>
          </cell>
          <cell r="AP412">
            <v>-23.672497243040723</v>
          </cell>
          <cell r="AU412">
            <v>-24.111580408223741</v>
          </cell>
          <cell r="AV412">
            <v>-23.233414077857706</v>
          </cell>
        </row>
        <row r="413">
          <cell r="A413">
            <v>412</v>
          </cell>
          <cell r="H413">
            <v>-23.473633124000003</v>
          </cell>
          <cell r="AP413">
            <v>-23.672497243040723</v>
          </cell>
          <cell r="AU413">
            <v>-24.111580408223741</v>
          </cell>
          <cell r="AV413">
            <v>-23.233414077857706</v>
          </cell>
        </row>
        <row r="414">
          <cell r="A414">
            <v>413</v>
          </cell>
          <cell r="H414">
            <v>-23.667866623999998</v>
          </cell>
          <cell r="AP414">
            <v>-23.672497243040723</v>
          </cell>
          <cell r="AU414">
            <v>-24.111580408223741</v>
          </cell>
          <cell r="AV414">
            <v>-23.233414077857706</v>
          </cell>
        </row>
        <row r="415">
          <cell r="A415">
            <v>414</v>
          </cell>
          <cell r="H415">
            <v>-23.577000892000001</v>
          </cell>
          <cell r="AP415">
            <v>-23.672497243040723</v>
          </cell>
          <cell r="AU415">
            <v>-24.111580408223741</v>
          </cell>
          <cell r="AV415">
            <v>-23.233414077857706</v>
          </cell>
        </row>
        <row r="416">
          <cell r="A416">
            <v>415</v>
          </cell>
          <cell r="H416">
            <v>-23.682349080000002</v>
          </cell>
          <cell r="AP416">
            <v>-23.672497243040723</v>
          </cell>
          <cell r="AU416">
            <v>-24.111580408223741</v>
          </cell>
          <cell r="AV416">
            <v>-23.233414077857706</v>
          </cell>
        </row>
        <row r="417">
          <cell r="A417">
            <v>416</v>
          </cell>
          <cell r="H417">
            <v>-23.535564411999999</v>
          </cell>
          <cell r="AP417">
            <v>-23.672497243040723</v>
          </cell>
          <cell r="AU417">
            <v>-24.111580408223741</v>
          </cell>
          <cell r="AV417">
            <v>-23.233414077857706</v>
          </cell>
        </row>
        <row r="418">
          <cell r="A418">
            <v>417</v>
          </cell>
          <cell r="H418">
            <v>-23.663408140000001</v>
          </cell>
          <cell r="AP418">
            <v>-23.672497243040723</v>
          </cell>
          <cell r="AU418">
            <v>-24.111580408223741</v>
          </cell>
          <cell r="AV418">
            <v>-23.233414077857706</v>
          </cell>
        </row>
        <row r="419">
          <cell r="A419">
            <v>418</v>
          </cell>
          <cell r="H419">
            <v>-23.673350864</v>
          </cell>
          <cell r="AP419">
            <v>-23.672497243040723</v>
          </cell>
          <cell r="AU419">
            <v>-24.111580408223741</v>
          </cell>
          <cell r="AV419">
            <v>-23.233414077857706</v>
          </cell>
        </row>
        <row r="420">
          <cell r="A420">
            <v>419</v>
          </cell>
          <cell r="H420">
            <v>-23.761198407999995</v>
          </cell>
          <cell r="AP420">
            <v>-23.672497243040723</v>
          </cell>
          <cell r="AU420">
            <v>-24.111580408223741</v>
          </cell>
          <cell r="AV420">
            <v>-23.233414077857706</v>
          </cell>
        </row>
        <row r="421">
          <cell r="A421">
            <v>420</v>
          </cell>
          <cell r="H421">
            <v>-23.836766081999997</v>
          </cell>
          <cell r="AP421">
            <v>-23.672497243040723</v>
          </cell>
          <cell r="AU421">
            <v>-24.111580408223741</v>
          </cell>
          <cell r="AV421">
            <v>-23.233414077857706</v>
          </cell>
        </row>
        <row r="422">
          <cell r="A422">
            <v>421</v>
          </cell>
          <cell r="H422">
            <v>-24.025067519999997</v>
          </cell>
          <cell r="AP422">
            <v>-23.672497243040723</v>
          </cell>
          <cell r="AU422">
            <v>-24.111580408223741</v>
          </cell>
          <cell r="AV422">
            <v>-23.233414077857706</v>
          </cell>
        </row>
        <row r="423">
          <cell r="A423">
            <v>422</v>
          </cell>
          <cell r="H423">
            <v>-23.510160204999998</v>
          </cell>
          <cell r="AP423">
            <v>-23.672497243040723</v>
          </cell>
          <cell r="AU423">
            <v>-24.111580408223741</v>
          </cell>
          <cell r="AV423">
            <v>-23.233414077857706</v>
          </cell>
        </row>
        <row r="424">
          <cell r="A424">
            <v>423</v>
          </cell>
          <cell r="H424">
            <v>-23.663179174999996</v>
          </cell>
          <cell r="AP424">
            <v>-23.672497243040723</v>
          </cell>
          <cell r="AU424">
            <v>-24.111580408223741</v>
          </cell>
          <cell r="AV424">
            <v>-23.233414077857706</v>
          </cell>
        </row>
        <row r="425">
          <cell r="A425">
            <v>424</v>
          </cell>
          <cell r="H425">
            <v>-23.738645578999996</v>
          </cell>
          <cell r="AP425">
            <v>-23.672497243040723</v>
          </cell>
          <cell r="AU425">
            <v>-24.111580408223741</v>
          </cell>
          <cell r="AV425">
            <v>-23.233414077857706</v>
          </cell>
        </row>
        <row r="426">
          <cell r="A426">
            <v>425</v>
          </cell>
          <cell r="H426">
            <v>-23.558040661</v>
          </cell>
          <cell r="AP426">
            <v>-23.672497243040723</v>
          </cell>
          <cell r="AU426">
            <v>-24.111580408223741</v>
          </cell>
          <cell r="AV426">
            <v>-23.233414077857706</v>
          </cell>
        </row>
        <row r="427">
          <cell r="A427">
            <v>426</v>
          </cell>
          <cell r="H427">
            <v>-23.463576288000002</v>
          </cell>
          <cell r="AP427">
            <v>-23.672497243040723</v>
          </cell>
          <cell r="AU427">
            <v>-24.111580408223741</v>
          </cell>
          <cell r="AV427">
            <v>-23.233414077857706</v>
          </cell>
        </row>
        <row r="428">
          <cell r="A428">
            <v>427</v>
          </cell>
          <cell r="H428">
            <v>-23.565661920000004</v>
          </cell>
          <cell r="AP428">
            <v>-23.672497243040723</v>
          </cell>
          <cell r="AU428">
            <v>-24.111580408223741</v>
          </cell>
          <cell r="AV428">
            <v>-23.233414077857706</v>
          </cell>
        </row>
        <row r="429">
          <cell r="A429">
            <v>428</v>
          </cell>
          <cell r="H429">
            <v>-23.535042336</v>
          </cell>
          <cell r="AP429">
            <v>-23.672497243040723</v>
          </cell>
          <cell r="AU429">
            <v>-24.111580408223741</v>
          </cell>
          <cell r="AV429">
            <v>-23.233414077857706</v>
          </cell>
        </row>
        <row r="430">
          <cell r="A430">
            <v>429</v>
          </cell>
          <cell r="H430">
            <v>-23.604686880000003</v>
          </cell>
          <cell r="AP430">
            <v>-23.672497243040723</v>
          </cell>
          <cell r="AU430">
            <v>-24.111580408223741</v>
          </cell>
          <cell r="AV430">
            <v>-23.233414077857706</v>
          </cell>
        </row>
        <row r="431">
          <cell r="A431">
            <v>430</v>
          </cell>
          <cell r="H431">
            <v>-23.594897568</v>
          </cell>
          <cell r="AP431">
            <v>-23.672497243040723</v>
          </cell>
          <cell r="AU431">
            <v>-24.111580408223741</v>
          </cell>
          <cell r="AV431">
            <v>-23.233414077857706</v>
          </cell>
        </row>
        <row r="432">
          <cell r="A432">
            <v>431</v>
          </cell>
          <cell r="H432">
            <v>-23.67780144</v>
          </cell>
          <cell r="AP432">
            <v>-23.672497243040723</v>
          </cell>
          <cell r="AU432">
            <v>-24.111580408223741</v>
          </cell>
          <cell r="AV432">
            <v>-23.233414077857706</v>
          </cell>
        </row>
        <row r="433">
          <cell r="A433">
            <v>432</v>
          </cell>
          <cell r="H433">
            <v>-23.697659005000002</v>
          </cell>
          <cell r="AP433">
            <v>-23.672497243040723</v>
          </cell>
          <cell r="AU433">
            <v>-24.111580408223741</v>
          </cell>
          <cell r="AV433">
            <v>-23.233414077857706</v>
          </cell>
        </row>
        <row r="434">
          <cell r="A434">
            <v>433</v>
          </cell>
          <cell r="H434">
            <v>-23.705027179999998</v>
          </cell>
          <cell r="AP434">
            <v>-23.672497243040723</v>
          </cell>
          <cell r="AU434">
            <v>-24.111580408223741</v>
          </cell>
          <cell r="AV434">
            <v>-23.233414077857706</v>
          </cell>
        </row>
        <row r="435">
          <cell r="A435">
            <v>434</v>
          </cell>
          <cell r="H435">
            <v>-23.606832273999999</v>
          </cell>
          <cell r="AP435">
            <v>-23.672497243040723</v>
          </cell>
          <cell r="AU435">
            <v>-24.111580408223741</v>
          </cell>
          <cell r="AV435">
            <v>-23.233414077857706</v>
          </cell>
        </row>
        <row r="436">
          <cell r="A436">
            <v>435</v>
          </cell>
          <cell r="H436">
            <v>-23.339260809999999</v>
          </cell>
          <cell r="AP436">
            <v>-23.672497243040723</v>
          </cell>
          <cell r="AU436">
            <v>-24.111580408223741</v>
          </cell>
          <cell r="AV436">
            <v>-23.233414077857706</v>
          </cell>
        </row>
        <row r="437">
          <cell r="A437">
            <v>436</v>
          </cell>
          <cell r="H437">
            <v>-23.685158515000001</v>
          </cell>
          <cell r="AP437">
            <v>-23.672497243040723</v>
          </cell>
          <cell r="AU437">
            <v>-24.111580408223741</v>
          </cell>
          <cell r="AV437">
            <v>-23.233414077857706</v>
          </cell>
        </row>
        <row r="438">
          <cell r="A438">
            <v>437</v>
          </cell>
          <cell r="H438">
            <v>-23.626792406</v>
          </cell>
          <cell r="AP438">
            <v>-23.672497243040723</v>
          </cell>
          <cell r="AU438">
            <v>-24.111580408223741</v>
          </cell>
          <cell r="AV438">
            <v>-23.233414077857706</v>
          </cell>
        </row>
        <row r="439">
          <cell r="A439">
            <v>438</v>
          </cell>
          <cell r="H439">
            <v>-23.633601616</v>
          </cell>
          <cell r="AP439">
            <v>-23.672497243040723</v>
          </cell>
          <cell r="AU439">
            <v>-24.111580408223741</v>
          </cell>
          <cell r="AV439">
            <v>-23.233414077857706</v>
          </cell>
        </row>
        <row r="440">
          <cell r="A440">
            <v>439</v>
          </cell>
          <cell r="H440">
            <v>-23.451118520000001</v>
          </cell>
          <cell r="AP440">
            <v>-23.672497243040723</v>
          </cell>
          <cell r="AU440">
            <v>-24.111580408223741</v>
          </cell>
          <cell r="AV440">
            <v>-23.233414077857706</v>
          </cell>
        </row>
        <row r="441">
          <cell r="A441">
            <v>440</v>
          </cell>
          <cell r="H441">
            <v>-23.53187492</v>
          </cell>
          <cell r="AP441">
            <v>-23.672497243040723</v>
          </cell>
          <cell r="AU441">
            <v>-24.111580408223741</v>
          </cell>
          <cell r="AV441">
            <v>-23.233414077857706</v>
          </cell>
        </row>
        <row r="442">
          <cell r="A442">
            <v>441</v>
          </cell>
          <cell r="H442">
            <v>-23.414435599999997</v>
          </cell>
          <cell r="AP442">
            <v>-23.672497243040723</v>
          </cell>
          <cell r="AU442">
            <v>-24.111580408223741</v>
          </cell>
          <cell r="AV442">
            <v>-23.233414077857706</v>
          </cell>
        </row>
        <row r="443">
          <cell r="A443">
            <v>442</v>
          </cell>
          <cell r="H443">
            <v>-23.850167239999998</v>
          </cell>
          <cell r="AP443">
            <v>-23.672497243040723</v>
          </cell>
          <cell r="AU443">
            <v>-24.111580408223741</v>
          </cell>
          <cell r="AV443">
            <v>-23.233414077857706</v>
          </cell>
        </row>
        <row r="444">
          <cell r="A444">
            <v>443</v>
          </cell>
          <cell r="H444">
            <v>-23.604109340000001</v>
          </cell>
          <cell r="AP444">
            <v>-23.672497243040723</v>
          </cell>
          <cell r="AU444">
            <v>-24.111580408223741</v>
          </cell>
          <cell r="AV444">
            <v>-23.233414077857706</v>
          </cell>
        </row>
        <row r="445">
          <cell r="A445">
            <v>444</v>
          </cell>
          <cell r="H445">
            <v>-23.743211719999998</v>
          </cell>
          <cell r="AP445">
            <v>-23.672497243040723</v>
          </cell>
          <cell r="AU445">
            <v>-24.111580408223741</v>
          </cell>
          <cell r="AV445">
            <v>-23.233414077857706</v>
          </cell>
        </row>
        <row r="446">
          <cell r="A446">
            <v>445</v>
          </cell>
          <cell r="H446">
            <v>-23.277967279999999</v>
          </cell>
          <cell r="AP446">
            <v>-23.672497243040723</v>
          </cell>
          <cell r="AU446">
            <v>-24.111580408223741</v>
          </cell>
          <cell r="AV446">
            <v>-23.233414077857706</v>
          </cell>
        </row>
        <row r="447">
          <cell r="A447">
            <v>446</v>
          </cell>
          <cell r="H447">
            <v>-23.565062229999999</v>
          </cell>
          <cell r="AP447">
            <v>-23.672497243040723</v>
          </cell>
          <cell r="AU447">
            <v>-24.111580408223741</v>
          </cell>
          <cell r="AV447">
            <v>-23.233414077857706</v>
          </cell>
        </row>
        <row r="448">
          <cell r="A448">
            <v>447</v>
          </cell>
          <cell r="H448">
            <v>-23.732942471999998</v>
          </cell>
          <cell r="AP448">
            <v>-23.672497243040723</v>
          </cell>
          <cell r="AU448">
            <v>-24.111580408223741</v>
          </cell>
          <cell r="AV448">
            <v>-23.233414077857706</v>
          </cell>
        </row>
        <row r="449">
          <cell r="A449">
            <v>448</v>
          </cell>
          <cell r="H449">
            <v>-23.778397041999998</v>
          </cell>
          <cell r="AP449">
            <v>-23.672497243040723</v>
          </cell>
          <cell r="AU449">
            <v>-24.111580408223741</v>
          </cell>
          <cell r="AV449">
            <v>-23.233414077857706</v>
          </cell>
        </row>
        <row r="450">
          <cell r="A450">
            <v>449</v>
          </cell>
          <cell r="H450">
            <v>-23.584460952000001</v>
          </cell>
          <cell r="AP450">
            <v>-23.672497243040723</v>
          </cell>
          <cell r="AU450">
            <v>-24.111580408223741</v>
          </cell>
          <cell r="AV450">
            <v>-23.233414077857706</v>
          </cell>
        </row>
        <row r="451">
          <cell r="A451">
            <v>450</v>
          </cell>
          <cell r="H451">
            <v>-23.645602206</v>
          </cell>
          <cell r="AP451">
            <v>-23.672497243040723</v>
          </cell>
          <cell r="AU451">
            <v>-24.111580408223741</v>
          </cell>
          <cell r="AV451">
            <v>-23.233414077857706</v>
          </cell>
        </row>
        <row r="452">
          <cell r="A452">
            <v>451</v>
          </cell>
          <cell r="H452">
            <v>-23.636388579999998</v>
          </cell>
          <cell r="AP452">
            <v>-23.672497243040723</v>
          </cell>
          <cell r="AU452">
            <v>-24.111580408223741</v>
          </cell>
          <cell r="AV452">
            <v>-23.233414077857706</v>
          </cell>
        </row>
        <row r="453">
          <cell r="A453">
            <v>452</v>
          </cell>
          <cell r="H453">
            <v>-23.502354640000004</v>
          </cell>
          <cell r="AP453">
            <v>-23.672497243040723</v>
          </cell>
          <cell r="AU453">
            <v>-24.111580408223741</v>
          </cell>
          <cell r="AV453">
            <v>-23.233414077857706</v>
          </cell>
        </row>
        <row r="454">
          <cell r="A454">
            <v>453</v>
          </cell>
          <cell r="H454">
            <v>-23.535127568</v>
          </cell>
          <cell r="AP454">
            <v>-23.672497243040723</v>
          </cell>
          <cell r="AU454">
            <v>-24.111580408223741</v>
          </cell>
          <cell r="AV454">
            <v>-23.233414077857706</v>
          </cell>
        </row>
        <row r="455">
          <cell r="A455">
            <v>454</v>
          </cell>
          <cell r="H455">
            <v>-23.723776224000002</v>
          </cell>
          <cell r="AP455">
            <v>-23.672497243040723</v>
          </cell>
          <cell r="AU455">
            <v>-24.111580408223741</v>
          </cell>
          <cell r="AV455">
            <v>-23.233414077857706</v>
          </cell>
        </row>
        <row r="456">
          <cell r="A456">
            <v>455</v>
          </cell>
          <cell r="H456">
            <v>-23.701188648000002</v>
          </cell>
          <cell r="AP456">
            <v>-23.672497243040723</v>
          </cell>
          <cell r="AU456">
            <v>-24.111580408223741</v>
          </cell>
          <cell r="AV456">
            <v>-23.233414077857706</v>
          </cell>
        </row>
        <row r="457">
          <cell r="A457">
            <v>456</v>
          </cell>
          <cell r="H457">
            <v>-23.756232456000003</v>
          </cell>
          <cell r="AP457">
            <v>-23.672497243040723</v>
          </cell>
          <cell r="AU457">
            <v>-24.111580408223741</v>
          </cell>
          <cell r="AV457">
            <v>-23.233414077857706</v>
          </cell>
        </row>
        <row r="458">
          <cell r="A458">
            <v>457</v>
          </cell>
          <cell r="H458">
            <v>-23.977306696000003</v>
          </cell>
          <cell r="AP458">
            <v>-23.672497243040723</v>
          </cell>
          <cell r="AU458">
            <v>-24.111580408223741</v>
          </cell>
          <cell r="AV458">
            <v>-23.233414077857706</v>
          </cell>
        </row>
        <row r="459">
          <cell r="A459">
            <v>458</v>
          </cell>
          <cell r="H459">
            <v>-23.671626861</v>
          </cell>
          <cell r="AP459">
            <v>-23.672497243040723</v>
          </cell>
          <cell r="AU459">
            <v>-24.111580408223741</v>
          </cell>
          <cell r="AV459">
            <v>-23.233414077857706</v>
          </cell>
        </row>
        <row r="460">
          <cell r="A460">
            <v>459</v>
          </cell>
          <cell r="H460">
            <v>-23.744023792999997</v>
          </cell>
          <cell r="AP460">
            <v>-23.672497243040723</v>
          </cell>
          <cell r="AU460">
            <v>-24.111580408223741</v>
          </cell>
          <cell r="AV460">
            <v>-23.233414077857706</v>
          </cell>
        </row>
        <row r="461">
          <cell r="A461">
            <v>460</v>
          </cell>
          <cell r="H461">
            <v>-23.621115484999997</v>
          </cell>
          <cell r="AP461">
            <v>-23.672497243040723</v>
          </cell>
          <cell r="AU461">
            <v>-24.111580408223741</v>
          </cell>
          <cell r="AV461">
            <v>-23.233414077857706</v>
          </cell>
        </row>
        <row r="462">
          <cell r="A462">
            <v>461</v>
          </cell>
          <cell r="H462">
            <v>-23.763036616000001</v>
          </cell>
          <cell r="AP462">
            <v>-23.672497243040723</v>
          </cell>
          <cell r="AU462">
            <v>-24.111580408223741</v>
          </cell>
          <cell r="AV462">
            <v>-23.233414077857706</v>
          </cell>
        </row>
        <row r="463">
          <cell r="A463">
            <v>462</v>
          </cell>
          <cell r="H463">
            <v>-23.673149510999998</v>
          </cell>
          <cell r="AP463">
            <v>-23.672497243040723</v>
          </cell>
          <cell r="AU463">
            <v>-24.111580408223741</v>
          </cell>
          <cell r="AV463">
            <v>-23.233414077857706</v>
          </cell>
        </row>
        <row r="464">
          <cell r="A464">
            <v>463</v>
          </cell>
          <cell r="H464">
            <v>-23.846762063999996</v>
          </cell>
          <cell r="AP464">
            <v>-23.672497243040723</v>
          </cell>
          <cell r="AU464">
            <v>-24.111580408223741</v>
          </cell>
          <cell r="AV464">
            <v>-23.233414077857706</v>
          </cell>
        </row>
        <row r="465">
          <cell r="A465">
            <v>464</v>
          </cell>
          <cell r="H465">
            <v>-23.649609341999998</v>
          </cell>
          <cell r="AP465">
            <v>-23.672497243040723</v>
          </cell>
          <cell r="AU465">
            <v>-24.111580408223741</v>
          </cell>
          <cell r="AV465">
            <v>-23.233414077857706</v>
          </cell>
        </row>
        <row r="466">
          <cell r="A466">
            <v>465</v>
          </cell>
          <cell r="H466">
            <v>-23.671626861</v>
          </cell>
          <cell r="AP466">
            <v>-23.672497243040723</v>
          </cell>
          <cell r="AU466">
            <v>-24.111580408223741</v>
          </cell>
          <cell r="AV466">
            <v>-23.233414077857706</v>
          </cell>
        </row>
        <row r="467">
          <cell r="A467">
            <v>466</v>
          </cell>
          <cell r="H467">
            <v>-23.744023792999997</v>
          </cell>
          <cell r="AP467">
            <v>-23.672497243040723</v>
          </cell>
          <cell r="AU467">
            <v>-24.111580408223741</v>
          </cell>
          <cell r="AV467">
            <v>-23.233414077857706</v>
          </cell>
        </row>
        <row r="468">
          <cell r="A468">
            <v>467</v>
          </cell>
          <cell r="H468">
            <v>-23.621115484999997</v>
          </cell>
          <cell r="AP468">
            <v>-23.672497243040723</v>
          </cell>
          <cell r="AU468">
            <v>-24.111580408223741</v>
          </cell>
          <cell r="AV468">
            <v>-23.233414077857706</v>
          </cell>
        </row>
        <row r="469">
          <cell r="A469">
            <v>468</v>
          </cell>
          <cell r="H469">
            <v>-23.763036616000001</v>
          </cell>
          <cell r="AP469">
            <v>-23.672497243040723</v>
          </cell>
          <cell r="AU469">
            <v>-24.111580408223741</v>
          </cell>
          <cell r="AV469">
            <v>-23.233414077857706</v>
          </cell>
        </row>
        <row r="470">
          <cell r="A470">
            <v>469</v>
          </cell>
          <cell r="H470">
            <v>-23.673149510999998</v>
          </cell>
          <cell r="AP470">
            <v>-23.672497243040723</v>
          </cell>
          <cell r="AU470">
            <v>-24.111580408223741</v>
          </cell>
          <cell r="AV470">
            <v>-23.233414077857706</v>
          </cell>
        </row>
        <row r="471">
          <cell r="A471">
            <v>470</v>
          </cell>
          <cell r="H471">
            <v>-23.846762063999996</v>
          </cell>
          <cell r="AP471">
            <v>-23.672497243040723</v>
          </cell>
          <cell r="AU471">
            <v>-24.111580408223741</v>
          </cell>
          <cell r="AV471">
            <v>-23.233414077857706</v>
          </cell>
        </row>
        <row r="472">
          <cell r="A472">
            <v>471</v>
          </cell>
          <cell r="H472">
            <v>-23.649609341999998</v>
          </cell>
          <cell r="AP472">
            <v>-23.672497243040723</v>
          </cell>
          <cell r="AU472">
            <v>-24.111580408223741</v>
          </cell>
          <cell r="AV472">
            <v>-23.233414077857706</v>
          </cell>
        </row>
        <row r="473">
          <cell r="A473">
            <v>472</v>
          </cell>
          <cell r="H473">
            <v>-23.405618544000003</v>
          </cell>
          <cell r="AP473">
            <v>-23.672497243040723</v>
          </cell>
          <cell r="AU473">
            <v>-24.111580408223741</v>
          </cell>
          <cell r="AV473">
            <v>-23.233414077857706</v>
          </cell>
        </row>
        <row r="474">
          <cell r="A474">
            <v>473</v>
          </cell>
          <cell r="H474">
            <v>-23.743827360000001</v>
          </cell>
          <cell r="AP474">
            <v>-23.672497243040723</v>
          </cell>
          <cell r="AU474">
            <v>-24.111580408223741</v>
          </cell>
          <cell r="AV474">
            <v>-23.233414077857706</v>
          </cell>
        </row>
        <row r="475">
          <cell r="A475">
            <v>474</v>
          </cell>
          <cell r="H475">
            <v>-23.361507840000002</v>
          </cell>
          <cell r="AP475">
            <v>-23.672497243040723</v>
          </cell>
          <cell r="AU475">
            <v>-24.111580408223741</v>
          </cell>
          <cell r="AV475">
            <v>-23.233414077857706</v>
          </cell>
        </row>
        <row r="476">
          <cell r="A476">
            <v>475</v>
          </cell>
          <cell r="H476">
            <v>-23.610080736</v>
          </cell>
          <cell r="AP476">
            <v>-23.672497243040723</v>
          </cell>
          <cell r="AU476">
            <v>-24.111580408223741</v>
          </cell>
          <cell r="AV476">
            <v>-23.233414077857706</v>
          </cell>
        </row>
        <row r="477">
          <cell r="A477">
            <v>476</v>
          </cell>
          <cell r="H477">
            <v>-23.972376384000004</v>
          </cell>
          <cell r="AP477">
            <v>-23.672497243040723</v>
          </cell>
          <cell r="AU477">
            <v>-24.111580408223741</v>
          </cell>
          <cell r="AV477">
            <v>-23.233414077857706</v>
          </cell>
        </row>
        <row r="478">
          <cell r="A478">
            <v>477</v>
          </cell>
          <cell r="H478">
            <v>-23.939872704000003</v>
          </cell>
          <cell r="AP478">
            <v>-23.672497243040723</v>
          </cell>
          <cell r="AU478">
            <v>-24.111580408223741</v>
          </cell>
          <cell r="AV478">
            <v>-23.233414077857706</v>
          </cell>
        </row>
        <row r="479">
          <cell r="A479">
            <v>478</v>
          </cell>
          <cell r="H479">
            <v>-23.942149968000003</v>
          </cell>
          <cell r="AP479">
            <v>-23.672497243040723</v>
          </cell>
          <cell r="AU479">
            <v>-24.111580408223741</v>
          </cell>
          <cell r="AV479">
            <v>-23.233414077857706</v>
          </cell>
        </row>
        <row r="480">
          <cell r="A480">
            <v>479</v>
          </cell>
          <cell r="H480">
            <v>-23.651755471999998</v>
          </cell>
          <cell r="AP480">
            <v>-23.672497243040723</v>
          </cell>
          <cell r="AU480">
            <v>-24.111580408223741</v>
          </cell>
          <cell r="AV480">
            <v>-23.233414077857706</v>
          </cell>
        </row>
        <row r="481">
          <cell r="A481">
            <v>480</v>
          </cell>
          <cell r="H481">
            <v>-23.733070367999996</v>
          </cell>
          <cell r="AP481">
            <v>-23.672497243040723</v>
          </cell>
          <cell r="AU481">
            <v>-24.111580408223741</v>
          </cell>
          <cell r="AV481">
            <v>-23.233414077857706</v>
          </cell>
        </row>
        <row r="482">
          <cell r="A482">
            <v>481</v>
          </cell>
          <cell r="H482">
            <v>-23.800486391999996</v>
          </cell>
          <cell r="AP482">
            <v>-23.672497243040723</v>
          </cell>
          <cell r="AU482">
            <v>-24.111580408223741</v>
          </cell>
          <cell r="AV482">
            <v>-23.233414077857706</v>
          </cell>
        </row>
        <row r="483">
          <cell r="A483">
            <v>482</v>
          </cell>
          <cell r="H483">
            <v>-23.660738279999997</v>
          </cell>
          <cell r="AP483">
            <v>-23.672497243040723</v>
          </cell>
          <cell r="AU483">
            <v>-24.111580408223741</v>
          </cell>
          <cell r="AV483">
            <v>-23.233414077857706</v>
          </cell>
        </row>
        <row r="484">
          <cell r="A484">
            <v>483</v>
          </cell>
          <cell r="H484">
            <v>-23.629922951999998</v>
          </cell>
          <cell r="AP484">
            <v>-23.672497243040723</v>
          </cell>
          <cell r="AU484">
            <v>-24.111580408223741</v>
          </cell>
          <cell r="AV484">
            <v>-23.233414077857706</v>
          </cell>
        </row>
        <row r="485">
          <cell r="A485">
            <v>484</v>
          </cell>
          <cell r="H485">
            <v>-23.873977551999999</v>
          </cell>
          <cell r="AP485">
            <v>-23.672497243040723</v>
          </cell>
          <cell r="AU485">
            <v>-24.111580408223741</v>
          </cell>
          <cell r="AV485">
            <v>-23.233414077857706</v>
          </cell>
        </row>
        <row r="486">
          <cell r="A486">
            <v>485</v>
          </cell>
          <cell r="H486">
            <v>-23.621209927999999</v>
          </cell>
          <cell r="AP486">
            <v>-23.672497243040723</v>
          </cell>
          <cell r="AU486">
            <v>-24.111580408223741</v>
          </cell>
          <cell r="AV486">
            <v>-23.233414077857706</v>
          </cell>
        </row>
        <row r="487">
          <cell r="A487">
            <v>486</v>
          </cell>
          <cell r="H487">
            <v>-23.598493164000001</v>
          </cell>
          <cell r="AP487">
            <v>-23.672497243040723</v>
          </cell>
          <cell r="AU487">
            <v>-24.111580408223741</v>
          </cell>
          <cell r="AV487">
            <v>-23.233414077857706</v>
          </cell>
        </row>
        <row r="488">
          <cell r="A488">
            <v>487</v>
          </cell>
          <cell r="H488">
            <v>-23.666874907999997</v>
          </cell>
          <cell r="AP488">
            <v>-23.672497243040723</v>
          </cell>
          <cell r="AU488">
            <v>-24.111580408223741</v>
          </cell>
          <cell r="AV488">
            <v>-23.233414077857706</v>
          </cell>
        </row>
        <row r="489">
          <cell r="A489">
            <v>488</v>
          </cell>
          <cell r="H489">
            <v>-23.758964849999998</v>
          </cell>
          <cell r="AP489">
            <v>-23.672497243040723</v>
          </cell>
          <cell r="AU489">
            <v>-24.111580408223741</v>
          </cell>
          <cell r="AV489">
            <v>-23.233414077857706</v>
          </cell>
        </row>
        <row r="490">
          <cell r="A490">
            <v>489</v>
          </cell>
          <cell r="H490">
            <v>-23.649400459999999</v>
          </cell>
          <cell r="AP490">
            <v>-23.672497243040723</v>
          </cell>
          <cell r="AU490">
            <v>-24.111580408223741</v>
          </cell>
          <cell r="AV490">
            <v>-23.233414077857706</v>
          </cell>
        </row>
        <row r="491">
          <cell r="A491">
            <v>490</v>
          </cell>
          <cell r="H491">
            <v>-23.828124566</v>
          </cell>
          <cell r="AP491">
            <v>-23.672497243040723</v>
          </cell>
          <cell r="AU491">
            <v>-24.111580408223741</v>
          </cell>
          <cell r="AV491">
            <v>-23.233414077857706</v>
          </cell>
        </row>
        <row r="492">
          <cell r="A492">
            <v>491</v>
          </cell>
          <cell r="H492">
            <v>-23.844970652000001</v>
          </cell>
          <cell r="AP492">
            <v>-23.672497243040723</v>
          </cell>
          <cell r="AU492">
            <v>-24.111580408223741</v>
          </cell>
          <cell r="AV492">
            <v>-23.233414077857706</v>
          </cell>
        </row>
        <row r="493">
          <cell r="A493">
            <v>492</v>
          </cell>
          <cell r="H493">
            <v>-23.557350413999998</v>
          </cell>
          <cell r="AP493">
            <v>-23.672497243040723</v>
          </cell>
          <cell r="AU493">
            <v>-24.111580408223741</v>
          </cell>
          <cell r="AV493">
            <v>-23.233414077857706</v>
          </cell>
        </row>
        <row r="494">
          <cell r="A494">
            <v>493</v>
          </cell>
          <cell r="H494">
            <v>-23.670600768</v>
          </cell>
          <cell r="AP494">
            <v>-23.672497243040723</v>
          </cell>
          <cell r="AU494">
            <v>-24.111580408223741</v>
          </cell>
          <cell r="AV494">
            <v>-23.233414077857706</v>
          </cell>
        </row>
        <row r="495">
          <cell r="A495">
            <v>494</v>
          </cell>
          <cell r="H495">
            <v>-23.846535574000001</v>
          </cell>
          <cell r="AP495">
            <v>-23.672497243040723</v>
          </cell>
          <cell r="AU495">
            <v>-24.111580408223741</v>
          </cell>
          <cell r="AV495">
            <v>-23.233414077857706</v>
          </cell>
        </row>
        <row r="496">
          <cell r="A496">
            <v>495</v>
          </cell>
          <cell r="H496">
            <v>-23.992216432000003</v>
          </cell>
          <cell r="AP496">
            <v>-23.672497243040723</v>
          </cell>
          <cell r="AU496">
            <v>-24.111580408223741</v>
          </cell>
          <cell r="AV496">
            <v>-23.233414077857706</v>
          </cell>
        </row>
        <row r="497">
          <cell r="A497">
            <v>496</v>
          </cell>
          <cell r="H497">
            <v>-23.730068872</v>
          </cell>
          <cell r="AP497">
            <v>-23.672497243040723</v>
          </cell>
          <cell r="AU497">
            <v>-24.111580408223741</v>
          </cell>
          <cell r="AV497">
            <v>-23.233414077857706</v>
          </cell>
        </row>
        <row r="498">
          <cell r="A498">
            <v>497</v>
          </cell>
          <cell r="H498">
            <v>-23.889736931999998</v>
          </cell>
          <cell r="AP498">
            <v>-23.672497243040723</v>
          </cell>
          <cell r="AU498">
            <v>-24.111580408223741</v>
          </cell>
          <cell r="AV498">
            <v>-23.233414077857706</v>
          </cell>
        </row>
        <row r="499">
          <cell r="A499">
            <v>498</v>
          </cell>
          <cell r="H499">
            <v>-23.870320816000003</v>
          </cell>
          <cell r="AP499">
            <v>-23.672497243040723</v>
          </cell>
          <cell r="AU499">
            <v>-24.111580408223741</v>
          </cell>
          <cell r="AV499">
            <v>-23.233414077857706</v>
          </cell>
        </row>
        <row r="500">
          <cell r="A500">
            <v>499</v>
          </cell>
          <cell r="H500">
            <v>-23.593595000000001</v>
          </cell>
          <cell r="AP500">
            <v>-23.672497243040723</v>
          </cell>
          <cell r="AU500">
            <v>-24.111580408223741</v>
          </cell>
          <cell r="AV500">
            <v>-23.233414077857706</v>
          </cell>
        </row>
        <row r="501">
          <cell r="A501">
            <v>500</v>
          </cell>
          <cell r="H501">
            <v>-23.800826799999999</v>
          </cell>
          <cell r="AP501">
            <v>-23.672497243040723</v>
          </cell>
          <cell r="AU501">
            <v>-24.111580408223741</v>
          </cell>
          <cell r="AV501">
            <v>-23.233414077857706</v>
          </cell>
        </row>
        <row r="502">
          <cell r="A502">
            <v>501</v>
          </cell>
          <cell r="H502">
            <v>-23.667062400000002</v>
          </cell>
          <cell r="AP502">
            <v>-23.672497243040723</v>
          </cell>
          <cell r="AU502">
            <v>-24.111580408223741</v>
          </cell>
          <cell r="AV502">
            <v>-23.233414077857706</v>
          </cell>
        </row>
        <row r="503">
          <cell r="A503">
            <v>502</v>
          </cell>
          <cell r="H503">
            <v>-23.589252000000002</v>
          </cell>
          <cell r="AP503">
            <v>-23.672497243040723</v>
          </cell>
          <cell r="AU503">
            <v>-24.111580408223741</v>
          </cell>
          <cell r="AV503">
            <v>-23.233414077857706</v>
          </cell>
        </row>
        <row r="504">
          <cell r="A504">
            <v>503</v>
          </cell>
          <cell r="H504">
            <v>-23.670597399999998</v>
          </cell>
          <cell r="AP504">
            <v>-23.672497243040723</v>
          </cell>
          <cell r="AU504">
            <v>-24.111580408223741</v>
          </cell>
          <cell r="AV504">
            <v>-23.233414077857706</v>
          </cell>
        </row>
        <row r="505">
          <cell r="A505">
            <v>504</v>
          </cell>
          <cell r="H505">
            <v>-23.647074499999999</v>
          </cell>
          <cell r="AP505">
            <v>-23.672497243040723</v>
          </cell>
          <cell r="AU505">
            <v>-24.111580408223741</v>
          </cell>
          <cell r="AV505">
            <v>-23.233414077857706</v>
          </cell>
        </row>
        <row r="506">
          <cell r="A506">
            <v>505</v>
          </cell>
          <cell r="H506">
            <v>-23.771657999999999</v>
          </cell>
          <cell r="AP506">
            <v>-23.672497243040723</v>
          </cell>
          <cell r="AU506">
            <v>-24.111580408223741</v>
          </cell>
          <cell r="AV506">
            <v>-23.233414077857706</v>
          </cell>
        </row>
        <row r="507">
          <cell r="A507">
            <v>506</v>
          </cell>
          <cell r="H507">
            <v>-23.806715099999998</v>
          </cell>
          <cell r="AP507">
            <v>-23.672497243040723</v>
          </cell>
          <cell r="AU507">
            <v>-24.111580408223741</v>
          </cell>
          <cell r="AV507">
            <v>-23.233414077857706</v>
          </cell>
        </row>
        <row r="508">
          <cell r="A508">
            <v>507</v>
          </cell>
          <cell r="H508">
            <v>-23.8467515</v>
          </cell>
          <cell r="AP508">
            <v>-23.672497243040723</v>
          </cell>
          <cell r="AU508">
            <v>-24.111580408223741</v>
          </cell>
          <cell r="AV508">
            <v>-23.233414077857706</v>
          </cell>
        </row>
        <row r="509">
          <cell r="A509">
            <v>508</v>
          </cell>
          <cell r="H509">
            <v>-23.674859600000001</v>
          </cell>
          <cell r="AP509">
            <v>-23.672497243040723</v>
          </cell>
          <cell r="AU509">
            <v>-24.111580408223741</v>
          </cell>
          <cell r="AV509">
            <v>-23.233414077857706</v>
          </cell>
        </row>
        <row r="510">
          <cell r="A510">
            <v>509</v>
          </cell>
          <cell r="H510">
            <v>-23.721087300000001</v>
          </cell>
          <cell r="AP510">
            <v>-23.672497243040723</v>
          </cell>
          <cell r="AU510">
            <v>-24.111580408223741</v>
          </cell>
          <cell r="AV510">
            <v>-23.233414077857706</v>
          </cell>
        </row>
        <row r="511">
          <cell r="A511">
            <v>510</v>
          </cell>
          <cell r="H511">
            <v>-23.732939327999997</v>
          </cell>
          <cell r="AP511">
            <v>-23.672497243040723</v>
          </cell>
          <cell r="AU511">
            <v>-24.111580408223741</v>
          </cell>
          <cell r="AV511">
            <v>-23.233414077857706</v>
          </cell>
        </row>
        <row r="512">
          <cell r="A512">
            <v>511</v>
          </cell>
          <cell r="H512">
            <v>-23.540771327999998</v>
          </cell>
          <cell r="AP512">
            <v>-23.672497243040723</v>
          </cell>
          <cell r="AU512">
            <v>-24.111580408223741</v>
          </cell>
          <cell r="AV512">
            <v>-23.233414077857706</v>
          </cell>
        </row>
        <row r="513">
          <cell r="A513">
            <v>512</v>
          </cell>
          <cell r="H513">
            <v>-23.705508287999997</v>
          </cell>
          <cell r="AP513">
            <v>-23.672497243040723</v>
          </cell>
          <cell r="AU513">
            <v>-24.111580408223741</v>
          </cell>
          <cell r="AV513">
            <v>-23.233414077857706</v>
          </cell>
        </row>
        <row r="514">
          <cell r="A514">
            <v>513</v>
          </cell>
          <cell r="H514">
            <v>-23.637955584</v>
          </cell>
          <cell r="AP514">
            <v>-23.672497243040723</v>
          </cell>
          <cell r="AU514">
            <v>-24.111580408223741</v>
          </cell>
          <cell r="AV514">
            <v>-23.233414077857706</v>
          </cell>
        </row>
        <row r="515">
          <cell r="A515">
            <v>514</v>
          </cell>
          <cell r="H515">
            <v>-23.641723583999998</v>
          </cell>
          <cell r="AP515">
            <v>-23.672497243040723</v>
          </cell>
          <cell r="AU515">
            <v>-24.111580408223741</v>
          </cell>
          <cell r="AV515">
            <v>-23.233414077857706</v>
          </cell>
        </row>
        <row r="516">
          <cell r="A516">
            <v>515</v>
          </cell>
          <cell r="H516">
            <v>-23.769805439999999</v>
          </cell>
          <cell r="AP516">
            <v>-23.672497243040723</v>
          </cell>
          <cell r="AU516">
            <v>-24.111580408223741</v>
          </cell>
          <cell r="AV516">
            <v>-23.233414077857706</v>
          </cell>
        </row>
        <row r="517">
          <cell r="A517">
            <v>516</v>
          </cell>
          <cell r="H517">
            <v>-23.831319295999997</v>
          </cell>
          <cell r="AP517">
            <v>-23.672497243040723</v>
          </cell>
          <cell r="AU517">
            <v>-24.111580408223741</v>
          </cell>
          <cell r="AV517">
            <v>-23.233414077857706</v>
          </cell>
        </row>
        <row r="518">
          <cell r="A518">
            <v>517</v>
          </cell>
          <cell r="H518">
            <v>-23.867904063999998</v>
          </cell>
          <cell r="AP518">
            <v>-23.672497243040723</v>
          </cell>
          <cell r="AU518">
            <v>-24.111580408223741</v>
          </cell>
          <cell r="AV518">
            <v>-23.233414077857706</v>
          </cell>
        </row>
        <row r="519">
          <cell r="A519">
            <v>518</v>
          </cell>
          <cell r="H519">
            <v>-23.807043327999999</v>
          </cell>
          <cell r="AP519">
            <v>-23.672497243040723</v>
          </cell>
          <cell r="AU519">
            <v>-24.111580408223741</v>
          </cell>
          <cell r="AV519">
            <v>-23.233414077857706</v>
          </cell>
        </row>
        <row r="520">
          <cell r="A520">
            <v>519</v>
          </cell>
          <cell r="H520">
            <v>-23.837669632000001</v>
          </cell>
          <cell r="AP520">
            <v>-23.672497243040723</v>
          </cell>
          <cell r="AU520">
            <v>-24.111580408223741</v>
          </cell>
          <cell r="AV520">
            <v>-23.233414077857706</v>
          </cell>
        </row>
        <row r="521">
          <cell r="A521">
            <v>520</v>
          </cell>
          <cell r="H521">
            <v>-23.828968064000001</v>
          </cell>
          <cell r="AP521">
            <v>-23.672497243040723</v>
          </cell>
          <cell r="AU521">
            <v>-24.111580408223741</v>
          </cell>
          <cell r="AV521">
            <v>-23.233414077857706</v>
          </cell>
        </row>
        <row r="522">
          <cell r="A522">
            <v>521</v>
          </cell>
          <cell r="H522">
            <v>-23.593595000000001</v>
          </cell>
          <cell r="AP522">
            <v>-23.672497243040723</v>
          </cell>
          <cell r="AU522">
            <v>-24.111580408223741</v>
          </cell>
          <cell r="AV522">
            <v>-23.233414077857706</v>
          </cell>
        </row>
        <row r="523">
          <cell r="A523">
            <v>522</v>
          </cell>
          <cell r="H523">
            <v>-23.800826799999999</v>
          </cell>
          <cell r="AP523">
            <v>-23.672497243040723</v>
          </cell>
          <cell r="AU523">
            <v>-24.111580408223741</v>
          </cell>
          <cell r="AV523">
            <v>-23.233414077857706</v>
          </cell>
        </row>
        <row r="524">
          <cell r="A524">
            <v>523</v>
          </cell>
          <cell r="H524">
            <v>-23.667062400000002</v>
          </cell>
          <cell r="AP524">
            <v>-23.672497243040723</v>
          </cell>
          <cell r="AU524">
            <v>-24.111580408223741</v>
          </cell>
          <cell r="AV524">
            <v>-23.233414077857706</v>
          </cell>
        </row>
        <row r="525">
          <cell r="A525">
            <v>524</v>
          </cell>
          <cell r="H525">
            <v>-23.589252000000002</v>
          </cell>
          <cell r="AP525">
            <v>-23.672497243040723</v>
          </cell>
          <cell r="AU525">
            <v>-24.111580408223741</v>
          </cell>
          <cell r="AV525">
            <v>-23.233414077857706</v>
          </cell>
        </row>
        <row r="526">
          <cell r="A526">
            <v>525</v>
          </cell>
          <cell r="H526">
            <v>-23.670597399999998</v>
          </cell>
          <cell r="AP526">
            <v>-23.672497243040723</v>
          </cell>
          <cell r="AU526">
            <v>-24.111580408223741</v>
          </cell>
          <cell r="AV526">
            <v>-23.233414077857706</v>
          </cell>
        </row>
        <row r="527">
          <cell r="A527">
            <v>526</v>
          </cell>
          <cell r="H527">
            <v>-23.647074499999999</v>
          </cell>
          <cell r="AP527">
            <v>-23.672497243040723</v>
          </cell>
          <cell r="AU527">
            <v>-24.111580408223741</v>
          </cell>
          <cell r="AV527">
            <v>-23.233414077857706</v>
          </cell>
        </row>
        <row r="528">
          <cell r="A528">
            <v>527</v>
          </cell>
          <cell r="H528">
            <v>-23.771657999999999</v>
          </cell>
          <cell r="AP528">
            <v>-23.672497243040723</v>
          </cell>
          <cell r="AU528">
            <v>-24.111580408223741</v>
          </cell>
          <cell r="AV528">
            <v>-23.233414077857706</v>
          </cell>
        </row>
        <row r="529">
          <cell r="A529">
            <v>528</v>
          </cell>
          <cell r="H529">
            <v>-23.806715099999998</v>
          </cell>
          <cell r="AP529">
            <v>-23.672497243040723</v>
          </cell>
          <cell r="AU529">
            <v>-24.111580408223741</v>
          </cell>
          <cell r="AV529">
            <v>-23.233414077857706</v>
          </cell>
        </row>
        <row r="530">
          <cell r="A530">
            <v>529</v>
          </cell>
          <cell r="H530">
            <v>-23.8467515</v>
          </cell>
          <cell r="AP530">
            <v>-23.672497243040723</v>
          </cell>
          <cell r="AU530">
            <v>-24.111580408223741</v>
          </cell>
          <cell r="AV530">
            <v>-23.233414077857706</v>
          </cell>
        </row>
        <row r="531">
          <cell r="A531">
            <v>530</v>
          </cell>
          <cell r="H531">
            <v>-23.674859600000001</v>
          </cell>
          <cell r="AP531">
            <v>-23.672497243040723</v>
          </cell>
          <cell r="AU531">
            <v>-24.111580408223741</v>
          </cell>
          <cell r="AV531">
            <v>-23.233414077857706</v>
          </cell>
        </row>
        <row r="532">
          <cell r="A532">
            <v>531</v>
          </cell>
          <cell r="H532">
            <v>-23.721087300000001</v>
          </cell>
          <cell r="AP532">
            <v>-23.672497243040723</v>
          </cell>
          <cell r="AU532">
            <v>-24.111580408223741</v>
          </cell>
          <cell r="AV532">
            <v>-23.233414077857706</v>
          </cell>
        </row>
        <row r="533">
          <cell r="A533">
            <v>532</v>
          </cell>
          <cell r="H533">
            <v>-23.67929208</v>
          </cell>
          <cell r="AP533">
            <v>-23.672497243040723</v>
          </cell>
          <cell r="AU533">
            <v>-24.111580408223741</v>
          </cell>
          <cell r="AV533">
            <v>-23.233414077857706</v>
          </cell>
        </row>
        <row r="534">
          <cell r="A534">
            <v>533</v>
          </cell>
          <cell r="H534">
            <v>-23.484131299999998</v>
          </cell>
          <cell r="AP534">
            <v>-23.672497243040723</v>
          </cell>
          <cell r="AU534">
            <v>-24.111580408223741</v>
          </cell>
          <cell r="AV534">
            <v>-23.233414077857706</v>
          </cell>
        </row>
        <row r="535">
          <cell r="A535">
            <v>534</v>
          </cell>
          <cell r="H535">
            <v>-23.5899015</v>
          </cell>
          <cell r="AP535">
            <v>-23.672497243040723</v>
          </cell>
          <cell r="AU535">
            <v>-24.111580408223741</v>
          </cell>
          <cell r="AV535">
            <v>-23.233414077857706</v>
          </cell>
        </row>
        <row r="536">
          <cell r="A536">
            <v>535</v>
          </cell>
          <cell r="H536">
            <v>-23.688301379999999</v>
          </cell>
          <cell r="AP536">
            <v>-23.672497243040723</v>
          </cell>
          <cell r="AU536">
            <v>-24.111580408223741</v>
          </cell>
          <cell r="AV536">
            <v>-23.233414077857706</v>
          </cell>
        </row>
        <row r="537">
          <cell r="A537">
            <v>536</v>
          </cell>
          <cell r="H537">
            <v>-23.519761299999999</v>
          </cell>
          <cell r="AP537">
            <v>-23.672497243040723</v>
          </cell>
          <cell r="AU537">
            <v>-24.111580408223741</v>
          </cell>
          <cell r="AV537">
            <v>-23.233414077857706</v>
          </cell>
        </row>
        <row r="538">
          <cell r="A538">
            <v>537</v>
          </cell>
          <cell r="H538">
            <v>-23.612918479999998</v>
          </cell>
          <cell r="AP538">
            <v>-23.672497243040723</v>
          </cell>
          <cell r="AU538">
            <v>-24.111580408223741</v>
          </cell>
          <cell r="AV538">
            <v>-23.233414077857706</v>
          </cell>
        </row>
        <row r="539">
          <cell r="A539">
            <v>538</v>
          </cell>
          <cell r="H539">
            <v>-23.8342724</v>
          </cell>
          <cell r="AP539">
            <v>-23.672497243040723</v>
          </cell>
          <cell r="AU539">
            <v>-24.111580408223741</v>
          </cell>
          <cell r="AV539">
            <v>-23.233414077857706</v>
          </cell>
        </row>
        <row r="540">
          <cell r="A540">
            <v>539</v>
          </cell>
          <cell r="H540">
            <v>-23.680299899999998</v>
          </cell>
          <cell r="AP540">
            <v>-23.672497243040723</v>
          </cell>
          <cell r="AU540">
            <v>-24.111580408223741</v>
          </cell>
          <cell r="AV540">
            <v>-23.233414077857706</v>
          </cell>
        </row>
        <row r="541">
          <cell r="A541">
            <v>540</v>
          </cell>
          <cell r="H541">
            <v>-23.690917639999999</v>
          </cell>
          <cell r="AP541">
            <v>-23.672497243040723</v>
          </cell>
          <cell r="AU541">
            <v>-24.111580408223741</v>
          </cell>
          <cell r="AV541">
            <v>-23.233414077857706</v>
          </cell>
        </row>
        <row r="542">
          <cell r="A542">
            <v>541</v>
          </cell>
          <cell r="H542">
            <v>-23.547654871999999</v>
          </cell>
          <cell r="AP542">
            <v>-23.672497243040723</v>
          </cell>
          <cell r="AU542">
            <v>-24.111580408223741</v>
          </cell>
          <cell r="AV542">
            <v>-23.233414077857706</v>
          </cell>
        </row>
        <row r="543">
          <cell r="A543">
            <v>542</v>
          </cell>
          <cell r="H543">
            <v>-23.791438917000001</v>
          </cell>
          <cell r="AP543">
            <v>-23.672497243040723</v>
          </cell>
          <cell r="AU543">
            <v>-24.111580408223741</v>
          </cell>
          <cell r="AV543">
            <v>-23.233414077857706</v>
          </cell>
        </row>
        <row r="544">
          <cell r="A544">
            <v>543</v>
          </cell>
          <cell r="H544">
            <v>-23.525541740000001</v>
          </cell>
          <cell r="AP544">
            <v>-23.672497243040723</v>
          </cell>
          <cell r="AU544">
            <v>-24.111580408223741</v>
          </cell>
          <cell r="AV544">
            <v>-23.233414077857706</v>
          </cell>
        </row>
        <row r="545">
          <cell r="A545">
            <v>544</v>
          </cell>
          <cell r="H545">
            <v>-23.774701353000001</v>
          </cell>
          <cell r="AP545">
            <v>-23.672497243040723</v>
          </cell>
          <cell r="AU545">
            <v>-24.111580408223741</v>
          </cell>
          <cell r="AV545">
            <v>-23.233414077857706</v>
          </cell>
        </row>
        <row r="546">
          <cell r="A546">
            <v>545</v>
          </cell>
          <cell r="H546">
            <v>-23.731747714000001</v>
          </cell>
          <cell r="AP546">
            <v>-23.672497243040723</v>
          </cell>
          <cell r="AU546">
            <v>-24.111580408223741</v>
          </cell>
          <cell r="AV546">
            <v>-23.233414077857706</v>
          </cell>
        </row>
        <row r="547">
          <cell r="A547">
            <v>546</v>
          </cell>
          <cell r="H547">
            <v>-23.694037290000001</v>
          </cell>
          <cell r="AP547">
            <v>-23.672497243040723</v>
          </cell>
          <cell r="AU547">
            <v>-24.111580408223741</v>
          </cell>
          <cell r="AV547">
            <v>-23.233414077857706</v>
          </cell>
        </row>
        <row r="548">
          <cell r="A548">
            <v>547</v>
          </cell>
          <cell r="H548">
            <v>-23.711680962999999</v>
          </cell>
          <cell r="AP548">
            <v>-23.672497243040723</v>
          </cell>
          <cell r="AU548">
            <v>-24.111580408223741</v>
          </cell>
          <cell r="AV548">
            <v>-23.233414077857706</v>
          </cell>
        </row>
        <row r="549">
          <cell r="A549">
            <v>548</v>
          </cell>
          <cell r="H549">
            <v>-23.757220576000002</v>
          </cell>
          <cell r="AP549">
            <v>-23.672497243040723</v>
          </cell>
          <cell r="AU549">
            <v>-24.111580408223741</v>
          </cell>
          <cell r="AV549">
            <v>-23.233414077857706</v>
          </cell>
        </row>
        <row r="550">
          <cell r="A550">
            <v>549</v>
          </cell>
          <cell r="H550">
            <v>-23.680445655</v>
          </cell>
          <cell r="AP550">
            <v>-23.672497243040723</v>
          </cell>
          <cell r="AU550">
            <v>-24.111580408223741</v>
          </cell>
          <cell r="AV550">
            <v>-23.233414077857706</v>
          </cell>
        </row>
        <row r="551">
          <cell r="A551">
            <v>550</v>
          </cell>
          <cell r="H551">
            <v>-23.700014977999999</v>
          </cell>
          <cell r="AP551">
            <v>-23.672497243040723</v>
          </cell>
          <cell r="AU551">
            <v>-24.111580408223741</v>
          </cell>
          <cell r="AV551">
            <v>-23.233414077857706</v>
          </cell>
        </row>
        <row r="552">
          <cell r="A552">
            <v>551</v>
          </cell>
          <cell r="H552">
            <v>-23.658716754</v>
          </cell>
          <cell r="AP552">
            <v>-23.672497243040723</v>
          </cell>
          <cell r="AU552">
            <v>-24.111580408223741</v>
          </cell>
          <cell r="AV552">
            <v>-23.233414077857706</v>
          </cell>
        </row>
        <row r="553">
          <cell r="A553">
            <v>552</v>
          </cell>
          <cell r="H553">
            <v>-23.283756871999998</v>
          </cell>
          <cell r="AP553">
            <v>-23.672497243040723</v>
          </cell>
          <cell r="AU553">
            <v>-24.111580408223741</v>
          </cell>
          <cell r="AV553">
            <v>-23.233414077857706</v>
          </cell>
        </row>
        <row r="554">
          <cell r="A554">
            <v>553</v>
          </cell>
          <cell r="H554">
            <v>-23.759720932</v>
          </cell>
          <cell r="AP554">
            <v>-23.672497243040723</v>
          </cell>
          <cell r="AU554">
            <v>-24.111580408223741</v>
          </cell>
          <cell r="AV554">
            <v>-23.233414077857706</v>
          </cell>
        </row>
        <row r="555">
          <cell r="A555">
            <v>554</v>
          </cell>
          <cell r="H555">
            <v>-23.675958154</v>
          </cell>
          <cell r="AP555">
            <v>-23.672497243040723</v>
          </cell>
          <cell r="AU555">
            <v>-24.111580408223741</v>
          </cell>
          <cell r="AV555">
            <v>-23.233414077857706</v>
          </cell>
        </row>
        <row r="556">
          <cell r="A556">
            <v>555</v>
          </cell>
          <cell r="H556">
            <v>-23.477073533999999</v>
          </cell>
          <cell r="AP556">
            <v>-23.672497243040723</v>
          </cell>
          <cell r="AU556">
            <v>-24.111580408223741</v>
          </cell>
          <cell r="AV556">
            <v>-23.233414077857706</v>
          </cell>
        </row>
        <row r="557">
          <cell r="A557">
            <v>556</v>
          </cell>
          <cell r="H557">
            <v>-23.638290765999997</v>
          </cell>
          <cell r="AP557">
            <v>-23.672497243040723</v>
          </cell>
          <cell r="AU557">
            <v>-24.111580408223741</v>
          </cell>
          <cell r="AV557">
            <v>-23.233414077857706</v>
          </cell>
        </row>
        <row r="558">
          <cell r="A558">
            <v>557</v>
          </cell>
          <cell r="H558">
            <v>-23.660968277999999</v>
          </cell>
          <cell r="AP558">
            <v>-23.672497243040723</v>
          </cell>
          <cell r="AU558">
            <v>-24.111580408223741</v>
          </cell>
          <cell r="AV558">
            <v>-23.233414077857706</v>
          </cell>
        </row>
        <row r="559">
          <cell r="A559">
            <v>558</v>
          </cell>
          <cell r="H559">
            <v>-23.654639669999998</v>
          </cell>
          <cell r="AP559">
            <v>-23.672497243040723</v>
          </cell>
          <cell r="AU559">
            <v>-24.111580408223741</v>
          </cell>
          <cell r="AV559">
            <v>-23.233414077857706</v>
          </cell>
        </row>
        <row r="560">
          <cell r="A560">
            <v>559</v>
          </cell>
          <cell r="H560">
            <v>-23.665861800000005</v>
          </cell>
          <cell r="AP560">
            <v>-23.672497243040723</v>
          </cell>
          <cell r="AU560">
            <v>-24.111580408223741</v>
          </cell>
          <cell r="AV560">
            <v>-23.233414077857706</v>
          </cell>
        </row>
        <row r="561">
          <cell r="A561">
            <v>560</v>
          </cell>
          <cell r="H561">
            <v>-23.605082205000006</v>
          </cell>
          <cell r="AP561">
            <v>-23.672497243040723</v>
          </cell>
          <cell r="AU561">
            <v>-24.111580408223741</v>
          </cell>
          <cell r="AV561">
            <v>-23.233414077857706</v>
          </cell>
        </row>
        <row r="562">
          <cell r="A562">
            <v>561</v>
          </cell>
          <cell r="H562">
            <v>-23.649450010000006</v>
          </cell>
          <cell r="AP562">
            <v>-23.672497243040723</v>
          </cell>
          <cell r="AU562">
            <v>-24.111580408223741</v>
          </cell>
          <cell r="AV562">
            <v>-23.233414077857706</v>
          </cell>
        </row>
        <row r="563">
          <cell r="A563">
            <v>562</v>
          </cell>
          <cell r="H563">
            <v>-23.701014215000001</v>
          </cell>
          <cell r="AP563">
            <v>-23.672497243040723</v>
          </cell>
          <cell r="AU563">
            <v>-24.111580408223741</v>
          </cell>
          <cell r="AV563">
            <v>-23.233414077857706</v>
          </cell>
        </row>
        <row r="564">
          <cell r="A564">
            <v>563</v>
          </cell>
          <cell r="H564">
            <v>-23.646551460000005</v>
          </cell>
          <cell r="AP564">
            <v>-23.672497243040723</v>
          </cell>
          <cell r="AU564">
            <v>-24.111580408223741</v>
          </cell>
          <cell r="AV564">
            <v>-23.233414077857706</v>
          </cell>
        </row>
        <row r="565">
          <cell r="A565">
            <v>564</v>
          </cell>
          <cell r="H565">
            <v>-23.607920785000005</v>
          </cell>
          <cell r="AP565">
            <v>-23.672497243040723</v>
          </cell>
          <cell r="AU565">
            <v>-24.111580408223741</v>
          </cell>
          <cell r="AV565">
            <v>-23.233414077857706</v>
          </cell>
        </row>
        <row r="566">
          <cell r="A566">
            <v>565</v>
          </cell>
          <cell r="H566">
            <v>-23.524632450000002</v>
          </cell>
          <cell r="AP566">
            <v>-23.672497243040723</v>
          </cell>
          <cell r="AU566">
            <v>-24.111580408223741</v>
          </cell>
          <cell r="AV566">
            <v>-23.233414077857706</v>
          </cell>
        </row>
        <row r="567">
          <cell r="A567">
            <v>566</v>
          </cell>
          <cell r="H567">
            <v>-23.727610910000003</v>
          </cell>
          <cell r="AP567">
            <v>-23.672497243040723</v>
          </cell>
          <cell r="AU567">
            <v>-24.111580408223741</v>
          </cell>
          <cell r="AV567">
            <v>-23.233414077857706</v>
          </cell>
        </row>
        <row r="568">
          <cell r="A568">
            <v>567</v>
          </cell>
          <cell r="H568">
            <v>-23.622433525000005</v>
          </cell>
          <cell r="AP568">
            <v>-23.672497243040723</v>
          </cell>
          <cell r="AU568">
            <v>-24.111580408223741</v>
          </cell>
          <cell r="AV568">
            <v>-23.233414077857706</v>
          </cell>
        </row>
        <row r="569">
          <cell r="A569">
            <v>568</v>
          </cell>
          <cell r="H569">
            <v>-23.602675573999999</v>
          </cell>
          <cell r="AP569">
            <v>-23.672497243040723</v>
          </cell>
          <cell r="AU569">
            <v>-24.111580408223741</v>
          </cell>
          <cell r="AV569">
            <v>-23.233414077857706</v>
          </cell>
        </row>
        <row r="570">
          <cell r="A570">
            <v>569</v>
          </cell>
          <cell r="H570">
            <v>-23.321865186</v>
          </cell>
          <cell r="AP570">
            <v>-23.672497243040723</v>
          </cell>
          <cell r="AU570">
            <v>-24.111580408223741</v>
          </cell>
          <cell r="AV570">
            <v>-23.233414077857706</v>
          </cell>
        </row>
        <row r="571">
          <cell r="A571">
            <v>570</v>
          </cell>
          <cell r="H571">
            <v>-23.62407022</v>
          </cell>
          <cell r="AP571">
            <v>-23.672497243040723</v>
          </cell>
          <cell r="AU571">
            <v>-24.111580408223741</v>
          </cell>
          <cell r="AV571">
            <v>-23.233414077857706</v>
          </cell>
        </row>
        <row r="572">
          <cell r="A572">
            <v>571</v>
          </cell>
          <cell r="H572">
            <v>-23.503573284000002</v>
          </cell>
          <cell r="AP572">
            <v>-23.672497243040723</v>
          </cell>
          <cell r="AU572">
            <v>-24.111580408223741</v>
          </cell>
          <cell r="AV572">
            <v>-23.233414077857706</v>
          </cell>
        </row>
        <row r="573">
          <cell r="A573">
            <v>572</v>
          </cell>
          <cell r="H573">
            <v>-23.705764444</v>
          </cell>
          <cell r="AP573">
            <v>-23.672497243040723</v>
          </cell>
          <cell r="AU573">
            <v>-24.111580408223741</v>
          </cell>
          <cell r="AV573">
            <v>-23.233414077857706</v>
          </cell>
        </row>
        <row r="574">
          <cell r="A574">
            <v>573</v>
          </cell>
          <cell r="H574">
            <v>-23.623313792000001</v>
          </cell>
          <cell r="AP574">
            <v>-23.672497243040723</v>
          </cell>
          <cell r="AU574">
            <v>-24.111580408223741</v>
          </cell>
          <cell r="AV574">
            <v>-23.233414077857706</v>
          </cell>
        </row>
        <row r="575">
          <cell r="A575">
            <v>574</v>
          </cell>
          <cell r="H575">
            <v>-23.784412511999999</v>
          </cell>
          <cell r="AP575">
            <v>-23.672497243040723</v>
          </cell>
          <cell r="AU575">
            <v>-24.111580408223741</v>
          </cell>
          <cell r="AV575">
            <v>-23.233414077857706</v>
          </cell>
        </row>
        <row r="576">
          <cell r="A576">
            <v>575</v>
          </cell>
          <cell r="H576">
            <v>-23.75925617</v>
          </cell>
          <cell r="AP576">
            <v>-23.672497243040723</v>
          </cell>
          <cell r="AU576">
            <v>-24.111580408223741</v>
          </cell>
          <cell r="AV576">
            <v>-23.233414077857706</v>
          </cell>
        </row>
        <row r="577">
          <cell r="A577">
            <v>576</v>
          </cell>
          <cell r="H577">
            <v>-23.583110666</v>
          </cell>
          <cell r="AP577">
            <v>-23.672497243040723</v>
          </cell>
          <cell r="AU577">
            <v>-24.111580408223741</v>
          </cell>
          <cell r="AV577">
            <v>-23.233414077857706</v>
          </cell>
        </row>
        <row r="578">
          <cell r="A578">
            <v>577</v>
          </cell>
          <cell r="H578">
            <v>-23.769712840000004</v>
          </cell>
          <cell r="AP578">
            <v>-23.672497243040723</v>
          </cell>
          <cell r="AU578">
            <v>-24.111580408223741</v>
          </cell>
          <cell r="AV578">
            <v>-23.233414077857706</v>
          </cell>
        </row>
        <row r="579">
          <cell r="A579">
            <v>578</v>
          </cell>
          <cell r="H579">
            <v>-23.658835609</v>
          </cell>
          <cell r="AP579">
            <v>-23.672497243040723</v>
          </cell>
          <cell r="AU579">
            <v>-24.111580408223741</v>
          </cell>
          <cell r="AV579">
            <v>-23.233414077857706</v>
          </cell>
        </row>
        <row r="580">
          <cell r="A580">
            <v>579</v>
          </cell>
          <cell r="H580">
            <v>-23.299167324999999</v>
          </cell>
          <cell r="AP580">
            <v>-23.672497243040723</v>
          </cell>
          <cell r="AU580">
            <v>-24.111580408223741</v>
          </cell>
          <cell r="AV580">
            <v>-23.233414077857706</v>
          </cell>
        </row>
        <row r="581">
          <cell r="A581">
            <v>580</v>
          </cell>
          <cell r="H581">
            <v>-23.618084220999997</v>
          </cell>
          <cell r="AP581">
            <v>-23.672497243040723</v>
          </cell>
          <cell r="AU581">
            <v>-24.111580408223741</v>
          </cell>
          <cell r="AV581">
            <v>-23.233414077857706</v>
          </cell>
        </row>
        <row r="582">
          <cell r="A582">
            <v>581</v>
          </cell>
          <cell r="H582">
            <v>-23.669749000000003</v>
          </cell>
          <cell r="AP582">
            <v>-23.672497243040723</v>
          </cell>
          <cell r="AU582">
            <v>-24.111580408223741</v>
          </cell>
          <cell r="AV582">
            <v>-23.233414077857706</v>
          </cell>
        </row>
        <row r="583">
          <cell r="A583">
            <v>582</v>
          </cell>
          <cell r="H583">
            <v>-23.607231292000002</v>
          </cell>
          <cell r="AP583">
            <v>-23.672497243040723</v>
          </cell>
          <cell r="AU583">
            <v>-24.111580408223741</v>
          </cell>
          <cell r="AV583">
            <v>-23.233414077857706</v>
          </cell>
        </row>
        <row r="584">
          <cell r="A584">
            <v>583</v>
          </cell>
          <cell r="H584">
            <v>-23.754939958000001</v>
          </cell>
          <cell r="AP584">
            <v>-23.672497243040723</v>
          </cell>
          <cell r="AU584">
            <v>-24.111580408223741</v>
          </cell>
          <cell r="AV584">
            <v>-23.233414077857706</v>
          </cell>
        </row>
        <row r="585">
          <cell r="A585">
            <v>584</v>
          </cell>
          <cell r="H585">
            <v>-23.651217397000003</v>
          </cell>
          <cell r="AP585">
            <v>-23.672497243040723</v>
          </cell>
          <cell r="AU585">
            <v>-24.111580408223741</v>
          </cell>
          <cell r="AV585">
            <v>-23.233414077857706</v>
          </cell>
        </row>
        <row r="586">
          <cell r="A586">
            <v>585</v>
          </cell>
          <cell r="H586">
            <v>-23.708918299000004</v>
          </cell>
          <cell r="AP586">
            <v>-23.672497243040723</v>
          </cell>
          <cell r="AU586">
            <v>-24.111580408223741</v>
          </cell>
          <cell r="AV586">
            <v>-23.233414077857706</v>
          </cell>
        </row>
        <row r="587">
          <cell r="A587">
            <v>586</v>
          </cell>
          <cell r="H587">
            <v>-23.495163835</v>
          </cell>
          <cell r="AP587">
            <v>-23.672497243040723</v>
          </cell>
          <cell r="AU587">
            <v>-24.111580408223741</v>
          </cell>
          <cell r="AV587">
            <v>-23.233414077857706</v>
          </cell>
        </row>
        <row r="588">
          <cell r="A588">
            <v>587</v>
          </cell>
          <cell r="H588">
            <v>-23.533403561000004</v>
          </cell>
          <cell r="AP588">
            <v>-23.672497243040723</v>
          </cell>
          <cell r="AU588">
            <v>-24.111580408223741</v>
          </cell>
          <cell r="AV588">
            <v>-23.233414077857706</v>
          </cell>
        </row>
        <row r="589">
          <cell r="A589">
            <v>588</v>
          </cell>
          <cell r="H589">
            <v>-23.284149891000002</v>
          </cell>
          <cell r="AP589">
            <v>-23.672497243040723</v>
          </cell>
          <cell r="AU589">
            <v>-24.111580408223741</v>
          </cell>
          <cell r="AV589">
            <v>-23.233414077857706</v>
          </cell>
        </row>
        <row r="590">
          <cell r="A590">
            <v>589</v>
          </cell>
          <cell r="H590">
            <v>-23.734278030999999</v>
          </cell>
          <cell r="AP590">
            <v>-23.672497243040723</v>
          </cell>
          <cell r="AU590">
            <v>-24.111580408223741</v>
          </cell>
          <cell r="AV590">
            <v>-23.233414077857706</v>
          </cell>
        </row>
        <row r="591">
          <cell r="A591">
            <v>590</v>
          </cell>
          <cell r="H591">
            <v>-23.656750363000004</v>
          </cell>
          <cell r="AP591">
            <v>-23.672497243040723</v>
          </cell>
          <cell r="AU591">
            <v>-24.111580408223741</v>
          </cell>
          <cell r="AV591">
            <v>-23.233414077857706</v>
          </cell>
        </row>
        <row r="592">
          <cell r="A592">
            <v>591</v>
          </cell>
          <cell r="H592">
            <v>-23.572651187000002</v>
          </cell>
          <cell r="AP592">
            <v>-23.672497243040723</v>
          </cell>
          <cell r="AU592">
            <v>-24.111580408223741</v>
          </cell>
          <cell r="AV592">
            <v>-23.233414077857706</v>
          </cell>
        </row>
        <row r="593">
          <cell r="A593">
            <v>592</v>
          </cell>
          <cell r="H593">
            <v>-23.615174488000001</v>
          </cell>
          <cell r="AP593">
            <v>-23.672497243040723</v>
          </cell>
          <cell r="AU593">
            <v>-24.111580408223741</v>
          </cell>
          <cell r="AV593">
            <v>-23.233414077857706</v>
          </cell>
        </row>
        <row r="594">
          <cell r="A594">
            <v>593</v>
          </cell>
          <cell r="H594">
            <v>-23.675386434000004</v>
          </cell>
          <cell r="AP594">
            <v>-23.672497243040723</v>
          </cell>
          <cell r="AU594">
            <v>-24.111580408223741</v>
          </cell>
          <cell r="AV594">
            <v>-23.233414077857706</v>
          </cell>
        </row>
        <row r="595">
          <cell r="A595">
            <v>594</v>
          </cell>
          <cell r="H595">
            <v>-23.774604110000002</v>
          </cell>
          <cell r="AP595">
            <v>-23.672497243040723</v>
          </cell>
          <cell r="AU595">
            <v>-24.111580408223741</v>
          </cell>
          <cell r="AV595">
            <v>-23.233414077857706</v>
          </cell>
        </row>
        <row r="596">
          <cell r="A596">
            <v>595</v>
          </cell>
          <cell r="H596">
            <v>-23.681726125000001</v>
          </cell>
          <cell r="AP596">
            <v>-23.672497243040723</v>
          </cell>
          <cell r="AU596">
            <v>-24.111580408223741</v>
          </cell>
          <cell r="AV596">
            <v>-23.233414077857706</v>
          </cell>
        </row>
        <row r="597">
          <cell r="A597">
            <v>596</v>
          </cell>
          <cell r="H597">
            <v>-23.659897971999996</v>
          </cell>
          <cell r="AP597">
            <v>-23.67180643356199</v>
          </cell>
          <cell r="AU597">
            <v>-24.111605779095843</v>
          </cell>
          <cell r="AV597">
            <v>-23.232007088028137</v>
          </cell>
        </row>
        <row r="598">
          <cell r="A598">
            <v>597</v>
          </cell>
          <cell r="H598">
            <v>-23.767366665999997</v>
          </cell>
          <cell r="AP598">
            <v>-23.67180643356199</v>
          </cell>
          <cell r="AU598">
            <v>-24.111605779095843</v>
          </cell>
          <cell r="AV598">
            <v>-23.232007088028137</v>
          </cell>
        </row>
        <row r="599">
          <cell r="A599">
            <v>598</v>
          </cell>
          <cell r="H599">
            <v>-23.550063141999996</v>
          </cell>
          <cell r="AP599">
            <v>-23.67180643356199</v>
          </cell>
          <cell r="AU599">
            <v>-24.111605779095843</v>
          </cell>
          <cell r="AV599">
            <v>-23.232007088028137</v>
          </cell>
        </row>
        <row r="600">
          <cell r="A600">
            <v>599</v>
          </cell>
          <cell r="H600">
            <v>-23.702979693999996</v>
          </cell>
          <cell r="AP600">
            <v>-23.67180643356199</v>
          </cell>
          <cell r="AU600">
            <v>-24.111605779095843</v>
          </cell>
          <cell r="AV600">
            <v>-23.232007088028137</v>
          </cell>
        </row>
        <row r="601">
          <cell r="A601">
            <v>600</v>
          </cell>
          <cell r="H601">
            <v>-23.689203969999998</v>
          </cell>
          <cell r="AP601">
            <v>-23.67180643356199</v>
          </cell>
          <cell r="AU601">
            <v>-24.111605779095843</v>
          </cell>
          <cell r="AV601">
            <v>-23.232007088028137</v>
          </cell>
        </row>
        <row r="602">
          <cell r="A602">
            <v>601</v>
          </cell>
          <cell r="H602">
            <v>-23.556068715999999</v>
          </cell>
          <cell r="AP602">
            <v>-23.67180643356199</v>
          </cell>
          <cell r="AU602">
            <v>-24.111605779095843</v>
          </cell>
          <cell r="AV602">
            <v>-23.232007088028137</v>
          </cell>
        </row>
        <row r="603">
          <cell r="A603">
            <v>602</v>
          </cell>
          <cell r="H603">
            <v>-23.611261845999998</v>
          </cell>
          <cell r="AP603">
            <v>-23.67180643356199</v>
          </cell>
          <cell r="AU603">
            <v>-24.111605779095843</v>
          </cell>
          <cell r="AV603">
            <v>-23.232007088028137</v>
          </cell>
        </row>
        <row r="604">
          <cell r="A604">
            <v>603</v>
          </cell>
          <cell r="H604">
            <v>-23.781713871999997</v>
          </cell>
          <cell r="AP604">
            <v>-23.67180643356199</v>
          </cell>
          <cell r="AU604">
            <v>-24.111605779095843</v>
          </cell>
          <cell r="AV604">
            <v>-23.232007088028137</v>
          </cell>
        </row>
        <row r="605">
          <cell r="A605">
            <v>604</v>
          </cell>
          <cell r="H605">
            <v>-23.604283749999997</v>
          </cell>
          <cell r="AP605">
            <v>-23.67180643356199</v>
          </cell>
          <cell r="AU605">
            <v>-24.111605779095843</v>
          </cell>
          <cell r="AV605">
            <v>-23.232007088028137</v>
          </cell>
        </row>
        <row r="606">
          <cell r="A606">
            <v>605</v>
          </cell>
          <cell r="H606">
            <v>-23.670976701999997</v>
          </cell>
          <cell r="AP606">
            <v>-23.67180643356199</v>
          </cell>
          <cell r="AU606">
            <v>-24.111605779095843</v>
          </cell>
          <cell r="AV606">
            <v>-23.232007088028137</v>
          </cell>
        </row>
        <row r="607">
          <cell r="A607">
            <v>606</v>
          </cell>
          <cell r="H607">
            <v>-23.537128567999993</v>
          </cell>
          <cell r="AP607">
            <v>-23.67180643356199</v>
          </cell>
          <cell r="AU607">
            <v>-24.111605779095843</v>
          </cell>
          <cell r="AV607">
            <v>-23.232007088028137</v>
          </cell>
        </row>
        <row r="608">
          <cell r="A608">
            <v>607</v>
          </cell>
          <cell r="H608">
            <v>-23.665235062999997</v>
          </cell>
          <cell r="AP608">
            <v>-23.67180643356199</v>
          </cell>
          <cell r="AU608">
            <v>-24.111605779095843</v>
          </cell>
          <cell r="AV608">
            <v>-23.232007088028137</v>
          </cell>
        </row>
        <row r="609">
          <cell r="A609">
            <v>608</v>
          </cell>
          <cell r="H609">
            <v>-23.734926211999998</v>
          </cell>
          <cell r="AP609">
            <v>-23.67180643356199</v>
          </cell>
          <cell r="AU609">
            <v>-24.111605779095843</v>
          </cell>
          <cell r="AV609">
            <v>-23.232007088028137</v>
          </cell>
        </row>
        <row r="610">
          <cell r="A610">
            <v>609</v>
          </cell>
          <cell r="H610">
            <v>-23.927242984999996</v>
          </cell>
          <cell r="AP610">
            <v>-23.67180643356199</v>
          </cell>
          <cell r="AU610">
            <v>-24.111605779095843</v>
          </cell>
          <cell r="AV610">
            <v>-23.232007088028137</v>
          </cell>
        </row>
        <row r="611">
          <cell r="A611">
            <v>610</v>
          </cell>
          <cell r="H611">
            <v>-23.766737551999995</v>
          </cell>
          <cell r="AP611">
            <v>-23.67180643356199</v>
          </cell>
          <cell r="AU611">
            <v>-24.111605779095843</v>
          </cell>
          <cell r="AV611">
            <v>-23.232007088028137</v>
          </cell>
        </row>
        <row r="612">
          <cell r="A612">
            <v>611</v>
          </cell>
          <cell r="H612">
            <v>-23.850450004999995</v>
          </cell>
          <cell r="AP612">
            <v>-23.67180643356199</v>
          </cell>
          <cell r="AU612">
            <v>-24.111605779095843</v>
          </cell>
          <cell r="AV612">
            <v>-23.232007088028137</v>
          </cell>
        </row>
        <row r="613">
          <cell r="A613">
            <v>612</v>
          </cell>
          <cell r="H613">
            <v>-23.683592434999998</v>
          </cell>
          <cell r="AP613">
            <v>-23.67180643356199</v>
          </cell>
          <cell r="AU613">
            <v>-24.111605779095843</v>
          </cell>
          <cell r="AV613">
            <v>-23.232007088028137</v>
          </cell>
        </row>
        <row r="614">
          <cell r="A614">
            <v>613</v>
          </cell>
          <cell r="H614">
            <v>-23.756535634999995</v>
          </cell>
          <cell r="AP614">
            <v>-23.67180643356199</v>
          </cell>
          <cell r="AU614">
            <v>-24.111605779095843</v>
          </cell>
          <cell r="AV614">
            <v>-23.232007088028137</v>
          </cell>
        </row>
        <row r="615">
          <cell r="A615">
            <v>614</v>
          </cell>
          <cell r="H615">
            <v>-23.548566466999997</v>
          </cell>
          <cell r="AP615">
            <v>-23.67180643356199</v>
          </cell>
          <cell r="AU615">
            <v>-24.111605779095843</v>
          </cell>
          <cell r="AV615">
            <v>-23.232007088028137</v>
          </cell>
        </row>
      </sheetData>
      <sheetData sheetId="15">
        <row r="1">
          <cell r="AM1" t="str">
            <v>Ave (Reg)</v>
          </cell>
          <cell r="AR1" t="str">
            <v>-3σ</v>
          </cell>
          <cell r="AS1" t="str">
            <v>+3σ</v>
          </cell>
        </row>
        <row r="2">
          <cell r="A2">
            <v>1</v>
          </cell>
          <cell r="H2">
            <v>-13.713577408000001</v>
          </cell>
          <cell r="AM2">
            <v>-13.832157414452174</v>
          </cell>
          <cell r="AR2">
            <v>-14.296138147987929</v>
          </cell>
          <cell r="AS2">
            <v>-13.36817668091642</v>
          </cell>
        </row>
        <row r="3">
          <cell r="A3">
            <v>2</v>
          </cell>
          <cell r="H3">
            <v>-13.914918659999996</v>
          </cell>
          <cell r="AM3">
            <v>-13.832157414452174</v>
          </cell>
          <cell r="AR3">
            <v>-14.296138147987929</v>
          </cell>
          <cell r="AS3">
            <v>-13.36817668091642</v>
          </cell>
        </row>
        <row r="4">
          <cell r="A4">
            <v>3</v>
          </cell>
          <cell r="H4">
            <v>-13.693472595999998</v>
          </cell>
          <cell r="AM4">
            <v>-13.832157414452174</v>
          </cell>
          <cell r="AR4">
            <v>-14.296138147987929</v>
          </cell>
          <cell r="AS4">
            <v>-13.36817668091642</v>
          </cell>
        </row>
        <row r="5">
          <cell r="A5">
            <v>4</v>
          </cell>
          <cell r="H5">
            <v>-13.828323424000002</v>
          </cell>
          <cell r="AM5">
            <v>-13.832157414452174</v>
          </cell>
          <cell r="AR5">
            <v>-14.296138147987929</v>
          </cell>
          <cell r="AS5">
            <v>-13.36817668091642</v>
          </cell>
        </row>
        <row r="6">
          <cell r="A6">
            <v>5</v>
          </cell>
          <cell r="H6">
            <v>-13.919901903999998</v>
          </cell>
          <cell r="AM6">
            <v>-13.832157414452174</v>
          </cell>
          <cell r="AR6">
            <v>-14.296138147987929</v>
          </cell>
          <cell r="AS6">
            <v>-13.36817668091642</v>
          </cell>
        </row>
        <row r="7">
          <cell r="A7">
            <v>6</v>
          </cell>
          <cell r="H7">
            <v>-13.940380711999998</v>
          </cell>
          <cell r="AM7">
            <v>-13.832157414452174</v>
          </cell>
          <cell r="AR7">
            <v>-14.296138147987929</v>
          </cell>
          <cell r="AS7">
            <v>-13.36817668091642</v>
          </cell>
        </row>
        <row r="8">
          <cell r="A8">
            <v>7</v>
          </cell>
          <cell r="H8">
            <v>-13.947527067999998</v>
          </cell>
          <cell r="AM8">
            <v>-13.832157414452174</v>
          </cell>
          <cell r="AR8">
            <v>-14.296138147987929</v>
          </cell>
          <cell r="AS8">
            <v>-13.36817668091642</v>
          </cell>
        </row>
        <row r="9">
          <cell r="A9">
            <v>8</v>
          </cell>
          <cell r="H9">
            <v>-13.787092891999999</v>
          </cell>
          <cell r="AM9">
            <v>-13.832157414452174</v>
          </cell>
          <cell r="AR9">
            <v>-14.296138147987929</v>
          </cell>
          <cell r="AS9">
            <v>-13.36817668091642</v>
          </cell>
        </row>
        <row r="10">
          <cell r="A10">
            <v>9</v>
          </cell>
          <cell r="H10">
            <v>-14.054807989999999</v>
          </cell>
          <cell r="AM10">
            <v>-13.832157414452174</v>
          </cell>
          <cell r="AR10">
            <v>-14.296138147987929</v>
          </cell>
          <cell r="AS10">
            <v>-13.36817668091642</v>
          </cell>
        </row>
        <row r="11">
          <cell r="A11">
            <v>10</v>
          </cell>
          <cell r="H11">
            <v>-14.013973699999996</v>
          </cell>
          <cell r="AM11">
            <v>-13.832157414452174</v>
          </cell>
          <cell r="AR11">
            <v>-14.296138147987929</v>
          </cell>
          <cell r="AS11">
            <v>-13.36817668091642</v>
          </cell>
        </row>
        <row r="12">
          <cell r="A12">
            <v>11</v>
          </cell>
          <cell r="H12">
            <v>-13.803695809999999</v>
          </cell>
          <cell r="AM12">
            <v>-13.832157414452174</v>
          </cell>
          <cell r="AR12">
            <v>-14.296138147987929</v>
          </cell>
          <cell r="AS12">
            <v>-13.36817668091642</v>
          </cell>
        </row>
        <row r="13">
          <cell r="A13">
            <v>12</v>
          </cell>
          <cell r="H13">
            <v>-14.095490629999999</v>
          </cell>
          <cell r="AM13">
            <v>-13.832157414452174</v>
          </cell>
          <cell r="AR13">
            <v>-14.296138147987929</v>
          </cell>
          <cell r="AS13">
            <v>-13.36817668091642</v>
          </cell>
        </row>
        <row r="14">
          <cell r="A14">
            <v>13</v>
          </cell>
          <cell r="H14">
            <v>-13.848129259999995</v>
          </cell>
          <cell r="AM14">
            <v>-13.832157414452174</v>
          </cell>
          <cell r="AR14">
            <v>-14.296138147987929</v>
          </cell>
          <cell r="AS14">
            <v>-13.36817668091642</v>
          </cell>
        </row>
        <row r="15">
          <cell r="A15">
            <v>14</v>
          </cell>
          <cell r="H15">
            <v>-13.797468049999997</v>
          </cell>
          <cell r="AM15">
            <v>-13.832157414452174</v>
          </cell>
          <cell r="AR15">
            <v>-14.296138147987929</v>
          </cell>
          <cell r="AS15">
            <v>-13.36817668091642</v>
          </cell>
        </row>
        <row r="16">
          <cell r="A16">
            <v>15</v>
          </cell>
          <cell r="H16">
            <v>-14.141572009999996</v>
          </cell>
          <cell r="AM16">
            <v>-13.832157414452174</v>
          </cell>
          <cell r="AR16">
            <v>-14.296138147987929</v>
          </cell>
          <cell r="AS16">
            <v>-13.36817668091642</v>
          </cell>
        </row>
        <row r="17">
          <cell r="A17">
            <v>16</v>
          </cell>
          <cell r="H17">
            <v>-13.975703416000002</v>
          </cell>
          <cell r="AM17">
            <v>-13.832157414452174</v>
          </cell>
          <cell r="AR17">
            <v>-14.296138147987929</v>
          </cell>
          <cell r="AS17">
            <v>-13.36817668091642</v>
          </cell>
        </row>
        <row r="18">
          <cell r="A18">
            <v>17</v>
          </cell>
          <cell r="H18">
            <v>-13.855198036000001</v>
          </cell>
          <cell r="AM18">
            <v>-13.832157414452174</v>
          </cell>
          <cell r="AR18">
            <v>-14.296138147987929</v>
          </cell>
          <cell r="AS18">
            <v>-13.36817668091642</v>
          </cell>
        </row>
        <row r="19">
          <cell r="A19">
            <v>18</v>
          </cell>
          <cell r="H19">
            <v>-13.871609432</v>
          </cell>
          <cell r="AM19">
            <v>-13.832157414452174</v>
          </cell>
          <cell r="AR19">
            <v>-14.296138147987929</v>
          </cell>
          <cell r="AS19">
            <v>-13.36817668091642</v>
          </cell>
        </row>
        <row r="20">
          <cell r="A20">
            <v>19</v>
          </cell>
          <cell r="H20">
            <v>-14.160751518000001</v>
          </cell>
          <cell r="AM20">
            <v>-13.832157414452174</v>
          </cell>
          <cell r="AR20">
            <v>-14.296138147987929</v>
          </cell>
          <cell r="AS20">
            <v>-13.36817668091642</v>
          </cell>
        </row>
        <row r="21">
          <cell r="A21">
            <v>20</v>
          </cell>
          <cell r="H21">
            <v>-13.757144498000002</v>
          </cell>
          <cell r="AM21">
            <v>-13.832157414452174</v>
          </cell>
          <cell r="AR21">
            <v>-14.296138147987929</v>
          </cell>
          <cell r="AS21">
            <v>-13.36817668091642</v>
          </cell>
        </row>
        <row r="22">
          <cell r="A22">
            <v>21</v>
          </cell>
          <cell r="H22">
            <v>-13.846314432</v>
          </cell>
          <cell r="AM22">
            <v>-13.832157414452174</v>
          </cell>
          <cell r="AR22">
            <v>-14.296138147987929</v>
          </cell>
          <cell r="AS22">
            <v>-13.36817668091642</v>
          </cell>
        </row>
        <row r="23">
          <cell r="A23">
            <v>22</v>
          </cell>
          <cell r="H23">
            <v>-13.687360652000002</v>
          </cell>
          <cell r="AM23">
            <v>-13.832157414452174</v>
          </cell>
          <cell r="AR23">
            <v>-14.296138147987929</v>
          </cell>
          <cell r="AS23">
            <v>-13.36817668091642</v>
          </cell>
        </row>
        <row r="24">
          <cell r="A24">
            <v>23</v>
          </cell>
          <cell r="H24">
            <v>-13.978592084000002</v>
          </cell>
          <cell r="AM24">
            <v>-13.832157414452174</v>
          </cell>
          <cell r="AR24">
            <v>-14.296138147987929</v>
          </cell>
          <cell r="AS24">
            <v>-13.36817668091642</v>
          </cell>
        </row>
        <row r="25">
          <cell r="A25">
            <v>24</v>
          </cell>
          <cell r="H25">
            <v>-13.777991478000001</v>
          </cell>
          <cell r="AM25">
            <v>-13.832157414452174</v>
          </cell>
          <cell r="AR25">
            <v>-14.296138147987929</v>
          </cell>
          <cell r="AS25">
            <v>-13.36817668091642</v>
          </cell>
        </row>
        <row r="26">
          <cell r="A26">
            <v>25</v>
          </cell>
          <cell r="H26">
            <v>-13.896383042</v>
          </cell>
          <cell r="AM26">
            <v>-13.832157414452174</v>
          </cell>
          <cell r="AR26">
            <v>-14.296138147987929</v>
          </cell>
          <cell r="AS26">
            <v>-13.36817668091642</v>
          </cell>
        </row>
        <row r="27">
          <cell r="A27">
            <v>26</v>
          </cell>
          <cell r="H27">
            <v>-13.972053074000002</v>
          </cell>
          <cell r="AM27">
            <v>-13.832157414452174</v>
          </cell>
          <cell r="AR27">
            <v>-14.296138147987929</v>
          </cell>
          <cell r="AS27">
            <v>-13.36817668091642</v>
          </cell>
        </row>
        <row r="28">
          <cell r="A28">
            <v>27</v>
          </cell>
          <cell r="H28">
            <v>-13.631466964000001</v>
          </cell>
          <cell r="AM28">
            <v>-13.832157414452174</v>
          </cell>
          <cell r="AR28">
            <v>-14.296138147987929</v>
          </cell>
          <cell r="AS28">
            <v>-13.36817668091642</v>
          </cell>
        </row>
        <row r="29">
          <cell r="A29">
            <v>28</v>
          </cell>
          <cell r="H29">
            <v>-13.761121846000002</v>
          </cell>
          <cell r="AM29">
            <v>-13.832157414452174</v>
          </cell>
          <cell r="AR29">
            <v>-14.296138147987929</v>
          </cell>
          <cell r="AS29">
            <v>-13.36817668091642</v>
          </cell>
        </row>
        <row r="30">
          <cell r="A30">
            <v>29</v>
          </cell>
          <cell r="H30">
            <v>-13.815380422</v>
          </cell>
          <cell r="AM30">
            <v>-13.832157414452174</v>
          </cell>
          <cell r="AR30">
            <v>-14.296138147987929</v>
          </cell>
          <cell r="AS30">
            <v>-13.36817668091642</v>
          </cell>
        </row>
        <row r="31">
          <cell r="A31">
            <v>30</v>
          </cell>
          <cell r="H31">
            <v>-14.604924975000001</v>
          </cell>
          <cell r="AM31">
            <v>-13.832157414452174</v>
          </cell>
          <cell r="AR31">
            <v>-14.296138147987929</v>
          </cell>
          <cell r="AS31">
            <v>-13.36817668091642</v>
          </cell>
        </row>
        <row r="32">
          <cell r="A32">
            <v>31</v>
          </cell>
          <cell r="H32">
            <v>-14.352776475000004</v>
          </cell>
          <cell r="AM32">
            <v>-13.832157414452174</v>
          </cell>
          <cell r="AR32">
            <v>-14.296138147987929</v>
          </cell>
          <cell r="AS32">
            <v>-13.36817668091642</v>
          </cell>
        </row>
        <row r="33">
          <cell r="A33">
            <v>32</v>
          </cell>
          <cell r="H33">
            <v>-13.571054475000002</v>
          </cell>
          <cell r="AM33">
            <v>-13.832157414452174</v>
          </cell>
          <cell r="AR33">
            <v>-14.296138147987929</v>
          </cell>
          <cell r="AS33">
            <v>-13.36817668091642</v>
          </cell>
        </row>
        <row r="34">
          <cell r="A34">
            <v>33</v>
          </cell>
          <cell r="H34">
            <v>-14.469397725000002</v>
          </cell>
          <cell r="AM34">
            <v>-13.832157414452174</v>
          </cell>
          <cell r="AR34">
            <v>-14.296138147987929</v>
          </cell>
          <cell r="AS34">
            <v>-13.36817668091642</v>
          </cell>
        </row>
        <row r="35">
          <cell r="A35">
            <v>34</v>
          </cell>
          <cell r="H35">
            <v>-13.718783364</v>
          </cell>
          <cell r="AM35">
            <v>-13.832157414452174</v>
          </cell>
          <cell r="AR35">
            <v>-14.296138147987929</v>
          </cell>
          <cell r="AS35">
            <v>-13.36817668091642</v>
          </cell>
        </row>
        <row r="36">
          <cell r="A36">
            <v>35</v>
          </cell>
          <cell r="H36">
            <v>-13.918531590000001</v>
          </cell>
          <cell r="AM36">
            <v>-13.832157414452174</v>
          </cell>
          <cell r="AR36">
            <v>-14.296138147987929</v>
          </cell>
          <cell r="AS36">
            <v>-13.36817668091642</v>
          </cell>
        </row>
        <row r="37">
          <cell r="A37">
            <v>36</v>
          </cell>
          <cell r="H37">
            <v>-14.005806073999999</v>
          </cell>
          <cell r="AM37">
            <v>-13.832157414452174</v>
          </cell>
          <cell r="AR37">
            <v>-14.296138147987929</v>
          </cell>
          <cell r="AS37">
            <v>-13.36817668091642</v>
          </cell>
        </row>
        <row r="38">
          <cell r="A38">
            <v>37</v>
          </cell>
          <cell r="H38">
            <v>-13.769936532000003</v>
          </cell>
          <cell r="AM38">
            <v>-13.832157414452174</v>
          </cell>
          <cell r="AR38">
            <v>-14.296138147987929</v>
          </cell>
          <cell r="AS38">
            <v>-13.36817668091642</v>
          </cell>
        </row>
        <row r="39">
          <cell r="A39">
            <v>38</v>
          </cell>
          <cell r="H39">
            <v>-13.730438944000005</v>
          </cell>
          <cell r="AM39">
            <v>-13.832157414452174</v>
          </cell>
          <cell r="AR39">
            <v>-14.296138147987929</v>
          </cell>
          <cell r="AS39">
            <v>-13.36817668091642</v>
          </cell>
        </row>
        <row r="40">
          <cell r="A40">
            <v>39</v>
          </cell>
          <cell r="H40">
            <v>-13.924363040000001</v>
          </cell>
          <cell r="AM40">
            <v>-13.832157414452174</v>
          </cell>
          <cell r="AR40">
            <v>-14.296138147987929</v>
          </cell>
          <cell r="AS40">
            <v>-13.36817668091642</v>
          </cell>
        </row>
        <row r="41">
          <cell r="A41">
            <v>40</v>
          </cell>
          <cell r="H41">
            <v>-13.872197920000003</v>
          </cell>
          <cell r="AM41">
            <v>-13.832157414452174</v>
          </cell>
          <cell r="AR41">
            <v>-14.296138147987929</v>
          </cell>
          <cell r="AS41">
            <v>-13.36817668091642</v>
          </cell>
        </row>
        <row r="42">
          <cell r="A42">
            <v>41</v>
          </cell>
          <cell r="H42">
            <v>-13.395469600000004</v>
          </cell>
          <cell r="AM42">
            <v>-13.832157414452174</v>
          </cell>
          <cell r="AR42">
            <v>-14.296138147987929</v>
          </cell>
          <cell r="AS42">
            <v>-13.36817668091642</v>
          </cell>
        </row>
        <row r="43">
          <cell r="A43">
            <v>42</v>
          </cell>
          <cell r="H43">
            <v>-13.762947969000001</v>
          </cell>
          <cell r="AM43">
            <v>-13.832157414452174</v>
          </cell>
          <cell r="AR43">
            <v>-14.296138147987929</v>
          </cell>
          <cell r="AS43">
            <v>-13.36817668091642</v>
          </cell>
        </row>
        <row r="44">
          <cell r="A44">
            <v>43</v>
          </cell>
          <cell r="H44">
            <v>-13.49331714</v>
          </cell>
          <cell r="AM44">
            <v>-13.832157414452174</v>
          </cell>
          <cell r="AR44">
            <v>-14.296138147987929</v>
          </cell>
          <cell r="AS44">
            <v>-13.36817668091642</v>
          </cell>
        </row>
        <row r="45">
          <cell r="A45">
            <v>44</v>
          </cell>
          <cell r="H45">
            <v>-13.842870153999998</v>
          </cell>
          <cell r="AM45">
            <v>-13.832157414452174</v>
          </cell>
          <cell r="AR45">
            <v>-14.296138147987929</v>
          </cell>
          <cell r="AS45">
            <v>-13.36817668091642</v>
          </cell>
        </row>
        <row r="46">
          <cell r="A46">
            <v>45</v>
          </cell>
          <cell r="H46">
            <v>-13.929705950000001</v>
          </cell>
          <cell r="AM46">
            <v>-13.832157414452174</v>
          </cell>
          <cell r="AR46">
            <v>-14.296138147987929</v>
          </cell>
          <cell r="AS46">
            <v>-13.36817668091642</v>
          </cell>
        </row>
        <row r="47">
          <cell r="A47">
            <v>46</v>
          </cell>
          <cell r="H47">
            <v>-13.784394847999998</v>
          </cell>
          <cell r="AM47">
            <v>-13.832157414452174</v>
          </cell>
          <cell r="AR47">
            <v>-14.296138147987929</v>
          </cell>
          <cell r="AS47">
            <v>-13.36817668091642</v>
          </cell>
        </row>
        <row r="48">
          <cell r="A48">
            <v>47</v>
          </cell>
          <cell r="H48">
            <v>-13.721051031999998</v>
          </cell>
          <cell r="AM48">
            <v>-13.832157414452174</v>
          </cell>
          <cell r="AR48">
            <v>-14.296138147987929</v>
          </cell>
          <cell r="AS48">
            <v>-13.36817668091642</v>
          </cell>
        </row>
        <row r="49">
          <cell r="A49">
            <v>48</v>
          </cell>
          <cell r="H49">
            <v>-13.649680148000002</v>
          </cell>
          <cell r="AM49">
            <v>-13.832157414452174</v>
          </cell>
          <cell r="AR49">
            <v>-14.296138147987929</v>
          </cell>
          <cell r="AS49">
            <v>-13.36817668091642</v>
          </cell>
        </row>
        <row r="50">
          <cell r="A50">
            <v>49</v>
          </cell>
          <cell r="H50">
            <v>-13.901817355999999</v>
          </cell>
          <cell r="AM50">
            <v>-13.832157414452174</v>
          </cell>
          <cell r="AR50">
            <v>-14.296138147987929</v>
          </cell>
          <cell r="AS50">
            <v>-13.36817668091642</v>
          </cell>
        </row>
        <row r="51">
          <cell r="A51">
            <v>50</v>
          </cell>
          <cell r="H51">
            <v>-13.971658463999999</v>
          </cell>
          <cell r="AM51">
            <v>-13.832157414452174</v>
          </cell>
          <cell r="AR51">
            <v>-14.296138147987929</v>
          </cell>
          <cell r="AS51">
            <v>-13.36817668091642</v>
          </cell>
        </row>
        <row r="52">
          <cell r="A52">
            <v>51</v>
          </cell>
          <cell r="H52">
            <v>-13.92919017</v>
          </cell>
          <cell r="AM52">
            <v>-13.832157414452174</v>
          </cell>
          <cell r="AR52">
            <v>-14.296138147987929</v>
          </cell>
          <cell r="AS52">
            <v>-13.36817668091642</v>
          </cell>
        </row>
        <row r="53">
          <cell r="A53">
            <v>52</v>
          </cell>
          <cell r="H53">
            <v>-13.903471091999998</v>
          </cell>
          <cell r="AM53">
            <v>-13.832157414452174</v>
          </cell>
          <cell r="AR53">
            <v>-14.296138147987929</v>
          </cell>
          <cell r="AS53">
            <v>-13.36817668091642</v>
          </cell>
        </row>
        <row r="54">
          <cell r="A54">
            <v>53</v>
          </cell>
          <cell r="H54">
            <v>-13.648435542</v>
          </cell>
          <cell r="AM54">
            <v>-13.832157414452174</v>
          </cell>
          <cell r="AR54">
            <v>-14.296138147987929</v>
          </cell>
          <cell r="AS54">
            <v>-13.36817668091642</v>
          </cell>
        </row>
        <row r="55">
          <cell r="A55">
            <v>54</v>
          </cell>
          <cell r="H55">
            <v>-13.927356339999999</v>
          </cell>
          <cell r="AM55">
            <v>-13.832157414452174</v>
          </cell>
          <cell r="AR55">
            <v>-14.296138147987929</v>
          </cell>
          <cell r="AS55">
            <v>-13.36817668091642</v>
          </cell>
        </row>
        <row r="56">
          <cell r="A56">
            <v>55</v>
          </cell>
          <cell r="H56">
            <v>-13.629826275999999</v>
          </cell>
          <cell r="AM56">
            <v>-13.832157414452174</v>
          </cell>
          <cell r="AR56">
            <v>-14.296138147987929</v>
          </cell>
          <cell r="AS56">
            <v>-13.36817668091642</v>
          </cell>
        </row>
        <row r="57">
          <cell r="A57">
            <v>56</v>
          </cell>
          <cell r="H57">
            <v>-13.736949814000003</v>
          </cell>
          <cell r="AM57">
            <v>-13.832157414452174</v>
          </cell>
          <cell r="AR57">
            <v>-14.296138147987929</v>
          </cell>
          <cell r="AS57">
            <v>-13.36817668091642</v>
          </cell>
        </row>
        <row r="58">
          <cell r="A58">
            <v>57</v>
          </cell>
          <cell r="H58">
            <v>-13.751613034000002</v>
          </cell>
          <cell r="AM58">
            <v>-13.832157414452174</v>
          </cell>
          <cell r="AR58">
            <v>-14.296138147987929</v>
          </cell>
          <cell r="AS58">
            <v>-13.36817668091642</v>
          </cell>
        </row>
        <row r="59">
          <cell r="A59">
            <v>58</v>
          </cell>
          <cell r="H59">
            <v>-13.940748096999997</v>
          </cell>
          <cell r="AM59">
            <v>-13.832157414452174</v>
          </cell>
          <cell r="AR59">
            <v>-14.296138147987929</v>
          </cell>
          <cell r="AS59">
            <v>-13.36817668091642</v>
          </cell>
        </row>
        <row r="60">
          <cell r="A60">
            <v>59</v>
          </cell>
          <cell r="H60">
            <v>-14.372213901999999</v>
          </cell>
          <cell r="AM60">
            <v>-13.832157414452174</v>
          </cell>
          <cell r="AR60">
            <v>-14.296138147987929</v>
          </cell>
          <cell r="AS60">
            <v>-13.36817668091642</v>
          </cell>
        </row>
        <row r="61">
          <cell r="A61">
            <v>60</v>
          </cell>
          <cell r="H61">
            <v>-13.601508043999996</v>
          </cell>
          <cell r="AM61">
            <v>-13.832157414452174</v>
          </cell>
          <cell r="AR61">
            <v>-14.296138147987929</v>
          </cell>
          <cell r="AS61">
            <v>-13.36817668091642</v>
          </cell>
        </row>
        <row r="62">
          <cell r="A62">
            <v>61</v>
          </cell>
          <cell r="H62">
            <v>-13.764353071999999</v>
          </cell>
          <cell r="AM62">
            <v>-13.832157414452174</v>
          </cell>
          <cell r="AR62">
            <v>-14.296138147987929</v>
          </cell>
          <cell r="AS62">
            <v>-13.36817668091642</v>
          </cell>
        </row>
        <row r="63">
          <cell r="A63">
            <v>62</v>
          </cell>
          <cell r="H63">
            <v>-14.115714270000002</v>
          </cell>
          <cell r="AM63">
            <v>-13.832157414452174</v>
          </cell>
          <cell r="AR63">
            <v>-14.296138147987929</v>
          </cell>
          <cell r="AS63">
            <v>-13.36817668091642</v>
          </cell>
        </row>
        <row r="64">
          <cell r="A64">
            <v>63</v>
          </cell>
          <cell r="H64">
            <v>-13.777012705000004</v>
          </cell>
          <cell r="AM64">
            <v>-13.832157414452174</v>
          </cell>
          <cell r="AR64">
            <v>-14.296138147987929</v>
          </cell>
          <cell r="AS64">
            <v>-13.36817668091642</v>
          </cell>
        </row>
        <row r="65">
          <cell r="A65">
            <v>64</v>
          </cell>
          <cell r="H65">
            <v>-14.340234925000001</v>
          </cell>
          <cell r="AM65">
            <v>-13.832157414452174</v>
          </cell>
          <cell r="AR65">
            <v>-14.296138147987929</v>
          </cell>
          <cell r="AS65">
            <v>-13.36817668091642</v>
          </cell>
        </row>
        <row r="66">
          <cell r="A66">
            <v>65</v>
          </cell>
          <cell r="H66">
            <v>-14.080576225000002</v>
          </cell>
          <cell r="AM66">
            <v>-13.832157414452174</v>
          </cell>
          <cell r="AR66">
            <v>-14.296138147987929</v>
          </cell>
          <cell r="AS66">
            <v>-13.36817668091642</v>
          </cell>
        </row>
        <row r="67">
          <cell r="A67">
            <v>66</v>
          </cell>
          <cell r="H67">
            <v>-14.070076365000002</v>
          </cell>
          <cell r="AM67">
            <v>-13.832157414452174</v>
          </cell>
          <cell r="AR67">
            <v>-14.296138147987929</v>
          </cell>
          <cell r="AS67">
            <v>-13.36817668091642</v>
          </cell>
        </row>
        <row r="68">
          <cell r="A68">
            <v>67</v>
          </cell>
          <cell r="H68">
            <v>-14.441037635000001</v>
          </cell>
          <cell r="AM68">
            <v>-13.832157414452174</v>
          </cell>
          <cell r="AR68">
            <v>-14.296138147987929</v>
          </cell>
          <cell r="AS68">
            <v>-13.36817668091642</v>
          </cell>
        </row>
        <row r="69">
          <cell r="A69">
            <v>68</v>
          </cell>
          <cell r="H69">
            <v>-14.084670764999998</v>
          </cell>
          <cell r="AM69">
            <v>-13.832157414452174</v>
          </cell>
          <cell r="AR69">
            <v>-14.296138147987929</v>
          </cell>
          <cell r="AS69">
            <v>-13.36817668091642</v>
          </cell>
        </row>
        <row r="70">
          <cell r="A70">
            <v>69</v>
          </cell>
          <cell r="H70">
            <v>-13.833206085</v>
          </cell>
          <cell r="AM70">
            <v>-13.832157414452174</v>
          </cell>
          <cell r="AR70">
            <v>-14.296138147987929</v>
          </cell>
          <cell r="AS70">
            <v>-13.36817668091642</v>
          </cell>
        </row>
        <row r="71">
          <cell r="A71">
            <v>70</v>
          </cell>
          <cell r="H71">
            <v>-13.671515979999999</v>
          </cell>
          <cell r="AM71">
            <v>-13.832157414452174</v>
          </cell>
          <cell r="AR71">
            <v>-14.296138147987929</v>
          </cell>
          <cell r="AS71">
            <v>-13.36817668091642</v>
          </cell>
        </row>
        <row r="72">
          <cell r="A72">
            <v>71</v>
          </cell>
          <cell r="H72">
            <v>-13.842108590000002</v>
          </cell>
          <cell r="AM72">
            <v>-13.832157414452174</v>
          </cell>
          <cell r="AR72">
            <v>-14.296138147987929</v>
          </cell>
          <cell r="AS72">
            <v>-13.36817668091642</v>
          </cell>
        </row>
        <row r="73">
          <cell r="A73">
            <v>72</v>
          </cell>
          <cell r="H73">
            <v>-13.884630429999998</v>
          </cell>
          <cell r="AM73">
            <v>-13.832157414452174</v>
          </cell>
          <cell r="AR73">
            <v>-14.296138147987929</v>
          </cell>
          <cell r="AS73">
            <v>-13.36817668091642</v>
          </cell>
        </row>
        <row r="74">
          <cell r="A74">
            <v>73</v>
          </cell>
          <cell r="H74">
            <v>-13.890319545000001</v>
          </cell>
          <cell r="AM74">
            <v>-13.832157414452174</v>
          </cell>
          <cell r="AR74">
            <v>-14.296138147987929</v>
          </cell>
          <cell r="AS74">
            <v>-13.36817668091642</v>
          </cell>
        </row>
        <row r="75">
          <cell r="A75">
            <v>74</v>
          </cell>
          <cell r="H75">
            <v>-13.879840659999996</v>
          </cell>
          <cell r="AM75">
            <v>-13.832157414452174</v>
          </cell>
          <cell r="AR75">
            <v>-14.296138147987929</v>
          </cell>
          <cell r="AS75">
            <v>-13.36817668091642</v>
          </cell>
        </row>
        <row r="76">
          <cell r="A76">
            <v>75</v>
          </cell>
          <cell r="H76">
            <v>-13.913214926000002</v>
          </cell>
          <cell r="AM76">
            <v>-13.832157414452174</v>
          </cell>
          <cell r="AR76">
            <v>-14.296138147987929</v>
          </cell>
          <cell r="AS76">
            <v>-13.36817668091642</v>
          </cell>
        </row>
        <row r="77">
          <cell r="A77">
            <v>76</v>
          </cell>
          <cell r="H77">
            <v>-13.996136098000001</v>
          </cell>
          <cell r="AM77">
            <v>-13.832157414452174</v>
          </cell>
          <cell r="AR77">
            <v>-14.296138147987929</v>
          </cell>
          <cell r="AS77">
            <v>-13.36817668091642</v>
          </cell>
        </row>
        <row r="78">
          <cell r="A78">
            <v>77</v>
          </cell>
          <cell r="H78">
            <v>-13.800051434</v>
          </cell>
          <cell r="AM78">
            <v>-13.832157414452174</v>
          </cell>
          <cell r="AR78">
            <v>-14.296138147987929</v>
          </cell>
          <cell r="AS78">
            <v>-13.36817668091642</v>
          </cell>
        </row>
        <row r="79">
          <cell r="A79">
            <v>78</v>
          </cell>
          <cell r="H79">
            <v>-13.924004077999999</v>
          </cell>
          <cell r="AM79">
            <v>-13.832157414452174</v>
          </cell>
          <cell r="AR79">
            <v>-14.296138147987929</v>
          </cell>
          <cell r="AS79">
            <v>-13.36817668091642</v>
          </cell>
        </row>
        <row r="80">
          <cell r="A80">
            <v>79</v>
          </cell>
          <cell r="H80">
            <v>-13.761768335000003</v>
          </cell>
          <cell r="AM80">
            <v>-13.832157414452174</v>
          </cell>
          <cell r="AR80">
            <v>-14.296138147987929</v>
          </cell>
          <cell r="AS80">
            <v>-13.36817668091642</v>
          </cell>
        </row>
        <row r="81">
          <cell r="A81">
            <v>80</v>
          </cell>
          <cell r="H81">
            <v>-13.818748544000002</v>
          </cell>
          <cell r="AM81">
            <v>-13.832157414452174</v>
          </cell>
          <cell r="AR81">
            <v>-14.296138147987929</v>
          </cell>
          <cell r="AS81">
            <v>-13.36817668091642</v>
          </cell>
        </row>
        <row r="82">
          <cell r="A82">
            <v>81</v>
          </cell>
          <cell r="H82">
            <v>-13.760089012</v>
          </cell>
          <cell r="AM82">
            <v>-13.832157414452174</v>
          </cell>
          <cell r="AR82">
            <v>-14.296138147987929</v>
          </cell>
          <cell r="AS82">
            <v>-13.36817668091642</v>
          </cell>
        </row>
        <row r="83">
          <cell r="A83">
            <v>82</v>
          </cell>
          <cell r="H83">
            <v>-13.680479065999998</v>
          </cell>
          <cell r="AM83">
            <v>-13.832157414452174</v>
          </cell>
          <cell r="AR83">
            <v>-14.296138147987929</v>
          </cell>
          <cell r="AS83">
            <v>-13.36817668091642</v>
          </cell>
        </row>
        <row r="84">
          <cell r="A84">
            <v>83</v>
          </cell>
          <cell r="H84">
            <v>-13.795009221999999</v>
          </cell>
          <cell r="AM84">
            <v>-13.832157414452174</v>
          </cell>
          <cell r="AR84">
            <v>-14.296138147987929</v>
          </cell>
          <cell r="AS84">
            <v>-13.36817668091642</v>
          </cell>
        </row>
        <row r="85">
          <cell r="A85">
            <v>84</v>
          </cell>
          <cell r="H85">
            <v>-13.801606955999999</v>
          </cell>
          <cell r="AM85">
            <v>-13.832157414452174</v>
          </cell>
          <cell r="AR85">
            <v>-14.296138147987929</v>
          </cell>
          <cell r="AS85">
            <v>-13.36817668091642</v>
          </cell>
        </row>
        <row r="86">
          <cell r="A86">
            <v>85</v>
          </cell>
          <cell r="H86">
            <v>-13.772674520000001</v>
          </cell>
          <cell r="AM86">
            <v>-13.832157414452174</v>
          </cell>
          <cell r="AR86">
            <v>-14.296138147987929</v>
          </cell>
          <cell r="AS86">
            <v>-13.36817668091642</v>
          </cell>
        </row>
        <row r="87">
          <cell r="A87">
            <v>86</v>
          </cell>
          <cell r="H87">
            <v>-13.817618405999999</v>
          </cell>
          <cell r="AM87">
            <v>-13.832157414452174</v>
          </cell>
          <cell r="AR87">
            <v>-14.296138147987929</v>
          </cell>
          <cell r="AS87">
            <v>-13.36817668091642</v>
          </cell>
        </row>
        <row r="88">
          <cell r="A88">
            <v>87</v>
          </cell>
          <cell r="H88">
            <v>-13.918066458999999</v>
          </cell>
          <cell r="AM88">
            <v>-13.832157414452174</v>
          </cell>
          <cell r="AR88">
            <v>-14.296138147987929</v>
          </cell>
          <cell r="AS88">
            <v>-13.36817668091642</v>
          </cell>
        </row>
        <row r="89">
          <cell r="A89">
            <v>88</v>
          </cell>
          <cell r="H89">
            <v>-13.609284294999998</v>
          </cell>
          <cell r="AM89">
            <v>-13.832157414452174</v>
          </cell>
          <cell r="AR89">
            <v>-14.296138147987929</v>
          </cell>
          <cell r="AS89">
            <v>-13.36817668091642</v>
          </cell>
        </row>
        <row r="90">
          <cell r="A90">
            <v>89</v>
          </cell>
          <cell r="H90">
            <v>-13.770952968</v>
          </cell>
          <cell r="AM90">
            <v>-13.832157414452174</v>
          </cell>
          <cell r="AR90">
            <v>-14.296138147987929</v>
          </cell>
          <cell r="AS90">
            <v>-13.36817668091642</v>
          </cell>
        </row>
        <row r="91">
          <cell r="A91">
            <v>90</v>
          </cell>
          <cell r="H91">
            <v>-13.790366682000002</v>
          </cell>
          <cell r="AM91">
            <v>-13.832157414452174</v>
          </cell>
          <cell r="AR91">
            <v>-14.296138147987929</v>
          </cell>
          <cell r="AS91">
            <v>-13.36817668091642</v>
          </cell>
        </row>
        <row r="92">
          <cell r="A92">
            <v>91</v>
          </cell>
          <cell r="H92">
            <v>-13.768931981999998</v>
          </cell>
          <cell r="AM92">
            <v>-13.832157414452174</v>
          </cell>
          <cell r="AR92">
            <v>-14.296138147987929</v>
          </cell>
          <cell r="AS92">
            <v>-13.36817668091642</v>
          </cell>
        </row>
        <row r="93">
          <cell r="A93">
            <v>92</v>
          </cell>
          <cell r="H93">
            <v>-13.951135187999997</v>
          </cell>
          <cell r="AM93">
            <v>-13.832157414452174</v>
          </cell>
          <cell r="AR93">
            <v>-14.296138147987929</v>
          </cell>
          <cell r="AS93">
            <v>-13.36817668091642</v>
          </cell>
        </row>
        <row r="94">
          <cell r="A94">
            <v>93</v>
          </cell>
          <cell r="H94">
            <v>-13.860248699999998</v>
          </cell>
          <cell r="AM94">
            <v>-13.832157414452174</v>
          </cell>
          <cell r="AR94">
            <v>-14.296138147987929</v>
          </cell>
          <cell r="AS94">
            <v>-13.36817668091642</v>
          </cell>
        </row>
        <row r="95">
          <cell r="A95">
            <v>94</v>
          </cell>
          <cell r="H95">
            <v>-13.732426235999997</v>
          </cell>
          <cell r="AM95">
            <v>-13.832157414452174</v>
          </cell>
          <cell r="AR95">
            <v>-14.296138147987929</v>
          </cell>
          <cell r="AS95">
            <v>-13.36817668091642</v>
          </cell>
        </row>
        <row r="96">
          <cell r="A96">
            <v>95</v>
          </cell>
          <cell r="H96">
            <v>-13.754167031999996</v>
          </cell>
          <cell r="AM96">
            <v>-13.832157414452174</v>
          </cell>
          <cell r="AR96">
            <v>-14.296138147987929</v>
          </cell>
          <cell r="AS96">
            <v>-13.36817668091642</v>
          </cell>
        </row>
        <row r="97">
          <cell r="A97">
            <v>96</v>
          </cell>
          <cell r="H97">
            <v>-13.980976691999997</v>
          </cell>
          <cell r="AM97">
            <v>-13.832157414452174</v>
          </cell>
          <cell r="AR97">
            <v>-14.296138147987929</v>
          </cell>
          <cell r="AS97">
            <v>-13.36817668091642</v>
          </cell>
        </row>
        <row r="98">
          <cell r="A98">
            <v>97</v>
          </cell>
          <cell r="H98">
            <v>-13.798969943999998</v>
          </cell>
          <cell r="AM98">
            <v>-13.832157414452174</v>
          </cell>
          <cell r="AR98">
            <v>-14.296138147987929</v>
          </cell>
          <cell r="AS98">
            <v>-13.36817668091642</v>
          </cell>
        </row>
        <row r="99">
          <cell r="A99">
            <v>98</v>
          </cell>
          <cell r="H99">
            <v>-14.035762415000002</v>
          </cell>
          <cell r="AM99">
            <v>-13.832157414452174</v>
          </cell>
          <cell r="AR99">
            <v>-14.296138147987929</v>
          </cell>
          <cell r="AS99">
            <v>-13.36817668091642</v>
          </cell>
        </row>
        <row r="100">
          <cell r="A100">
            <v>99</v>
          </cell>
          <cell r="H100">
            <v>-13.971507010000002</v>
          </cell>
          <cell r="AM100">
            <v>-13.832157414452174</v>
          </cell>
          <cell r="AR100">
            <v>-14.296138147987929</v>
          </cell>
          <cell r="AS100">
            <v>-13.36817668091642</v>
          </cell>
        </row>
        <row r="101">
          <cell r="A101">
            <v>100</v>
          </cell>
          <cell r="H101">
            <v>-13.725860265000003</v>
          </cell>
          <cell r="AM101">
            <v>-13.832157414452174</v>
          </cell>
          <cell r="AR101">
            <v>-14.296138147987929</v>
          </cell>
          <cell r="AS101">
            <v>-13.36817668091642</v>
          </cell>
        </row>
        <row r="102">
          <cell r="A102">
            <v>101</v>
          </cell>
          <cell r="H102">
            <v>-13.827860033000002</v>
          </cell>
          <cell r="AM102">
            <v>-13.832157414452174</v>
          </cell>
          <cell r="AR102">
            <v>-14.296138147987929</v>
          </cell>
          <cell r="AS102">
            <v>-13.36817668091642</v>
          </cell>
        </row>
        <row r="103">
          <cell r="A103">
            <v>102</v>
          </cell>
          <cell r="H103">
            <v>-13.997927053</v>
          </cell>
          <cell r="AM103">
            <v>-13.832157414452174</v>
          </cell>
          <cell r="AR103">
            <v>-14.296138147987929</v>
          </cell>
          <cell r="AS103">
            <v>-13.36817668091642</v>
          </cell>
        </row>
        <row r="104">
          <cell r="A104">
            <v>103</v>
          </cell>
          <cell r="H104">
            <v>-13.713524845</v>
          </cell>
          <cell r="AM104">
            <v>-13.832157414452174</v>
          </cell>
          <cell r="AR104">
            <v>-14.296138147987929</v>
          </cell>
          <cell r="AS104">
            <v>-13.36817668091642</v>
          </cell>
        </row>
        <row r="105">
          <cell r="A105">
            <v>104</v>
          </cell>
          <cell r="H105">
            <v>-13.729952288</v>
          </cell>
          <cell r="AM105">
            <v>-13.832157414452174</v>
          </cell>
          <cell r="AR105">
            <v>-14.296138147987929</v>
          </cell>
          <cell r="AS105">
            <v>-13.36817668091642</v>
          </cell>
        </row>
        <row r="106">
          <cell r="A106">
            <v>105</v>
          </cell>
          <cell r="H106">
            <v>-13.792789461999998</v>
          </cell>
          <cell r="AM106">
            <v>-13.832157414452174</v>
          </cell>
          <cell r="AR106">
            <v>-14.296138147987929</v>
          </cell>
          <cell r="AS106">
            <v>-13.36817668091642</v>
          </cell>
        </row>
        <row r="107">
          <cell r="A107">
            <v>106</v>
          </cell>
          <cell r="H107">
            <v>-13.817218711999999</v>
          </cell>
          <cell r="AM107">
            <v>-13.832157414452174</v>
          </cell>
          <cell r="AR107">
            <v>-14.296138147987929</v>
          </cell>
          <cell r="AS107">
            <v>-13.36817668091642</v>
          </cell>
        </row>
        <row r="108">
          <cell r="A108">
            <v>107</v>
          </cell>
          <cell r="H108">
            <v>-13.736031313999998</v>
          </cell>
          <cell r="AM108">
            <v>-13.832157414452174</v>
          </cell>
          <cell r="AR108">
            <v>-14.296138147987929</v>
          </cell>
          <cell r="AS108">
            <v>-13.36817668091642</v>
          </cell>
        </row>
        <row r="109">
          <cell r="A109">
            <v>108</v>
          </cell>
          <cell r="H109">
            <v>-13.598497207999998</v>
          </cell>
          <cell r="AM109">
            <v>-13.832157414452174</v>
          </cell>
          <cell r="AR109">
            <v>-14.296138147987929</v>
          </cell>
          <cell r="AS109">
            <v>-13.36817668091642</v>
          </cell>
        </row>
        <row r="110">
          <cell r="A110">
            <v>109</v>
          </cell>
          <cell r="H110">
            <v>-13.845021967999998</v>
          </cell>
          <cell r="AM110">
            <v>-13.832157414452174</v>
          </cell>
          <cell r="AR110">
            <v>-14.296138147987929</v>
          </cell>
          <cell r="AS110">
            <v>-13.36817668091642</v>
          </cell>
        </row>
        <row r="111">
          <cell r="A111">
            <v>110</v>
          </cell>
          <cell r="H111">
            <v>-13.677759951999999</v>
          </cell>
          <cell r="AM111">
            <v>-13.832157414452174</v>
          </cell>
          <cell r="AR111">
            <v>-14.296138147987929</v>
          </cell>
          <cell r="AS111">
            <v>-13.36817668091642</v>
          </cell>
        </row>
        <row r="112">
          <cell r="A112">
            <v>111</v>
          </cell>
          <cell r="H112">
            <v>-13.929416775999997</v>
          </cell>
          <cell r="AM112">
            <v>-13.832157414452174</v>
          </cell>
          <cell r="AR112">
            <v>-14.296138147987929</v>
          </cell>
          <cell r="AS112">
            <v>-13.36817668091642</v>
          </cell>
        </row>
        <row r="113">
          <cell r="A113">
            <v>112</v>
          </cell>
          <cell r="H113">
            <v>-13.702018240000001</v>
          </cell>
          <cell r="AM113">
            <v>-13.832157414452174</v>
          </cell>
          <cell r="AR113">
            <v>-14.296138147987929</v>
          </cell>
          <cell r="AS113">
            <v>-13.36817668091642</v>
          </cell>
        </row>
        <row r="114">
          <cell r="A114">
            <v>113</v>
          </cell>
          <cell r="H114">
            <v>-13.623234816</v>
          </cell>
          <cell r="AM114">
            <v>-13.832157414452174</v>
          </cell>
          <cell r="AR114">
            <v>-14.296138147987929</v>
          </cell>
          <cell r="AS114">
            <v>-13.36817668091642</v>
          </cell>
        </row>
        <row r="115">
          <cell r="A115">
            <v>114</v>
          </cell>
          <cell r="H115">
            <v>-13.767888352</v>
          </cell>
          <cell r="AM115">
            <v>-13.832157414452174</v>
          </cell>
          <cell r="AR115">
            <v>-14.296138147987929</v>
          </cell>
          <cell r="AS115">
            <v>-13.36817668091642</v>
          </cell>
        </row>
        <row r="116">
          <cell r="A116">
            <v>115</v>
          </cell>
          <cell r="H116">
            <v>-13.780615076000004</v>
          </cell>
          <cell r="AM116">
            <v>-13.832157414452174</v>
          </cell>
          <cell r="AR116">
            <v>-14.296138147987929</v>
          </cell>
          <cell r="AS116">
            <v>-13.36817668091642</v>
          </cell>
        </row>
        <row r="117">
          <cell r="A117">
            <v>116</v>
          </cell>
          <cell r="H117">
            <v>-13.758109380000004</v>
          </cell>
          <cell r="AM117">
            <v>-13.832157414452174</v>
          </cell>
          <cell r="AR117">
            <v>-14.296138147987929</v>
          </cell>
          <cell r="AS117">
            <v>-13.36817668091642</v>
          </cell>
        </row>
        <row r="118">
          <cell r="A118">
            <v>117</v>
          </cell>
          <cell r="H118">
            <v>-14.018956084000003</v>
          </cell>
          <cell r="AM118">
            <v>-13.832157414452174</v>
          </cell>
          <cell r="AR118">
            <v>-14.296138147987929</v>
          </cell>
          <cell r="AS118">
            <v>-13.36817668091642</v>
          </cell>
        </row>
        <row r="119">
          <cell r="A119">
            <v>118</v>
          </cell>
          <cell r="H119">
            <v>-13.791634336000005</v>
          </cell>
          <cell r="AM119">
            <v>-13.832157414452174</v>
          </cell>
          <cell r="AR119">
            <v>-14.296138147987929</v>
          </cell>
          <cell r="AS119">
            <v>-13.36817668091642</v>
          </cell>
        </row>
        <row r="120">
          <cell r="A120">
            <v>119</v>
          </cell>
          <cell r="H120">
            <v>-13.636816272000001</v>
          </cell>
          <cell r="AM120">
            <v>-13.832157414452174</v>
          </cell>
          <cell r="AR120">
            <v>-14.296138147987929</v>
          </cell>
          <cell r="AS120">
            <v>-13.36817668091642</v>
          </cell>
        </row>
        <row r="121">
          <cell r="A121">
            <v>120</v>
          </cell>
          <cell r="H121">
            <v>-13.714936224000002</v>
          </cell>
          <cell r="AM121">
            <v>-13.832157414452174</v>
          </cell>
          <cell r="AR121">
            <v>-14.296138147987929</v>
          </cell>
          <cell r="AS121">
            <v>-13.36817668091642</v>
          </cell>
        </row>
        <row r="122">
          <cell r="A122">
            <v>121</v>
          </cell>
          <cell r="H122">
            <v>-13.788827137999997</v>
          </cell>
          <cell r="AM122">
            <v>-13.832157414452174</v>
          </cell>
          <cell r="AR122">
            <v>-14.296138147987929</v>
          </cell>
          <cell r="AS122">
            <v>-13.36817668091642</v>
          </cell>
        </row>
        <row r="123">
          <cell r="A123">
            <v>122</v>
          </cell>
          <cell r="H123">
            <v>-13.809931066999999</v>
          </cell>
          <cell r="AM123">
            <v>-13.832157414452174</v>
          </cell>
          <cell r="AR123">
            <v>-14.296138147987929</v>
          </cell>
          <cell r="AS123">
            <v>-13.36817668091642</v>
          </cell>
        </row>
        <row r="124">
          <cell r="A124">
            <v>123</v>
          </cell>
          <cell r="H124">
            <v>-13.891494351999997</v>
          </cell>
          <cell r="AM124">
            <v>-13.832157414452174</v>
          </cell>
          <cell r="AR124">
            <v>-14.296138147987929</v>
          </cell>
          <cell r="AS124">
            <v>-13.36817668091642</v>
          </cell>
        </row>
        <row r="125">
          <cell r="A125">
            <v>124</v>
          </cell>
          <cell r="H125">
            <v>-14.087368047999997</v>
          </cell>
          <cell r="AM125">
            <v>-13.832157414452174</v>
          </cell>
          <cell r="AR125">
            <v>-14.296138147987929</v>
          </cell>
          <cell r="AS125">
            <v>-13.36817668091642</v>
          </cell>
        </row>
        <row r="126">
          <cell r="A126">
            <v>125</v>
          </cell>
          <cell r="H126">
            <v>-13.776991072</v>
          </cell>
          <cell r="AM126">
            <v>-13.832157414452174</v>
          </cell>
          <cell r="AR126">
            <v>-14.296138147987929</v>
          </cell>
          <cell r="AS126">
            <v>-13.36817668091642</v>
          </cell>
        </row>
        <row r="127">
          <cell r="A127">
            <v>126</v>
          </cell>
          <cell r="H127">
            <v>-13.910466570999999</v>
          </cell>
          <cell r="AM127">
            <v>-13.832157414452174</v>
          </cell>
          <cell r="AR127">
            <v>-14.296138147987929</v>
          </cell>
          <cell r="AS127">
            <v>-13.36817668091642</v>
          </cell>
        </row>
        <row r="128">
          <cell r="A128">
            <v>127</v>
          </cell>
          <cell r="H128">
            <v>-13.783085782000001</v>
          </cell>
          <cell r="AM128">
            <v>-13.832157414452174</v>
          </cell>
          <cell r="AR128">
            <v>-14.296138147987929</v>
          </cell>
          <cell r="AS128">
            <v>-13.36817668091642</v>
          </cell>
        </row>
        <row r="129">
          <cell r="A129">
            <v>128</v>
          </cell>
          <cell r="H129">
            <v>-14.171089594000001</v>
          </cell>
          <cell r="AM129">
            <v>-13.832157414452174</v>
          </cell>
          <cell r="AR129">
            <v>-14.296138147987929</v>
          </cell>
          <cell r="AS129">
            <v>-13.36817668091642</v>
          </cell>
        </row>
        <row r="130">
          <cell r="A130">
            <v>129</v>
          </cell>
          <cell r="H130">
            <v>-13.762487398000001</v>
          </cell>
          <cell r="AM130">
            <v>-13.832157414452174</v>
          </cell>
          <cell r="AR130">
            <v>-14.296138147987929</v>
          </cell>
          <cell r="AS130">
            <v>-13.36817668091642</v>
          </cell>
        </row>
        <row r="131">
          <cell r="A131">
            <v>130</v>
          </cell>
          <cell r="H131">
            <v>-13.966241098000001</v>
          </cell>
          <cell r="AM131">
            <v>-13.832157414452174</v>
          </cell>
          <cell r="AR131">
            <v>-14.296138147987929</v>
          </cell>
          <cell r="AS131">
            <v>-13.36817668091642</v>
          </cell>
        </row>
        <row r="132">
          <cell r="A132">
            <v>131</v>
          </cell>
          <cell r="H132">
            <v>-13.875950839000001</v>
          </cell>
          <cell r="AM132">
            <v>-13.832157414452174</v>
          </cell>
          <cell r="AR132">
            <v>-14.296138147987929</v>
          </cell>
          <cell r="AS132">
            <v>-13.36817668091642</v>
          </cell>
        </row>
        <row r="133">
          <cell r="A133">
            <v>132</v>
          </cell>
          <cell r="H133">
            <v>-13.859944515999999</v>
          </cell>
          <cell r="AM133">
            <v>-13.832157414452174</v>
          </cell>
          <cell r="AR133">
            <v>-14.296138147987929</v>
          </cell>
          <cell r="AS133">
            <v>-13.36817668091642</v>
          </cell>
        </row>
        <row r="134">
          <cell r="A134">
            <v>133</v>
          </cell>
          <cell r="H134">
            <v>-13.977015450000001</v>
          </cell>
          <cell r="AM134">
            <v>-13.832157414452174</v>
          </cell>
          <cell r="AR134">
            <v>-14.296138147987929</v>
          </cell>
          <cell r="AS134">
            <v>-13.36817668091642</v>
          </cell>
        </row>
        <row r="135">
          <cell r="A135">
            <v>134</v>
          </cell>
          <cell r="H135">
            <v>-13.797079649999999</v>
          </cell>
          <cell r="AM135">
            <v>-13.832157414452174</v>
          </cell>
          <cell r="AR135">
            <v>-14.296138147987929</v>
          </cell>
          <cell r="AS135">
            <v>-13.36817668091642</v>
          </cell>
        </row>
        <row r="136">
          <cell r="A136">
            <v>135</v>
          </cell>
          <cell r="H136">
            <v>-13.681804425000001</v>
          </cell>
          <cell r="AM136">
            <v>-13.832157414452174</v>
          </cell>
          <cell r="AR136">
            <v>-14.296138147987929</v>
          </cell>
          <cell r="AS136">
            <v>-13.36817668091642</v>
          </cell>
        </row>
        <row r="137">
          <cell r="A137">
            <v>136</v>
          </cell>
          <cell r="H137">
            <v>-13.639810500000001</v>
          </cell>
          <cell r="AM137">
            <v>-13.832157414452174</v>
          </cell>
          <cell r="AR137">
            <v>-14.296138147987929</v>
          </cell>
          <cell r="AS137">
            <v>-13.36817668091642</v>
          </cell>
        </row>
        <row r="138">
          <cell r="A138">
            <v>137</v>
          </cell>
          <cell r="H138">
            <v>-13.762432350000003</v>
          </cell>
          <cell r="AM138">
            <v>-13.832157414452174</v>
          </cell>
          <cell r="AR138">
            <v>-14.296138147987929</v>
          </cell>
          <cell r="AS138">
            <v>-13.36817668091642</v>
          </cell>
        </row>
        <row r="139">
          <cell r="A139">
            <v>138</v>
          </cell>
          <cell r="H139">
            <v>-13.744276425000001</v>
          </cell>
          <cell r="AM139">
            <v>-13.832157414452174</v>
          </cell>
          <cell r="AR139">
            <v>-14.296138147987929</v>
          </cell>
          <cell r="AS139">
            <v>-13.36817668091642</v>
          </cell>
        </row>
        <row r="140">
          <cell r="A140">
            <v>139</v>
          </cell>
          <cell r="H140">
            <v>-13.756309980000001</v>
          </cell>
          <cell r="AM140">
            <v>-13.832157414452174</v>
          </cell>
          <cell r="AR140">
            <v>-14.296138147987929</v>
          </cell>
          <cell r="AS140">
            <v>-13.36817668091642</v>
          </cell>
        </row>
        <row r="141">
          <cell r="A141">
            <v>140</v>
          </cell>
          <cell r="H141">
            <v>-13.966794618000002</v>
          </cell>
          <cell r="AM141">
            <v>-13.832157414452174</v>
          </cell>
          <cell r="AR141">
            <v>-14.296138147987929</v>
          </cell>
          <cell r="AS141">
            <v>-13.36817668091642</v>
          </cell>
        </row>
        <row r="142">
          <cell r="A142">
            <v>141</v>
          </cell>
          <cell r="H142">
            <v>-13.740542318999999</v>
          </cell>
          <cell r="AM142">
            <v>-13.832157414452174</v>
          </cell>
          <cell r="AR142">
            <v>-14.296138147987929</v>
          </cell>
          <cell r="AS142">
            <v>-13.36817668091642</v>
          </cell>
        </row>
        <row r="143">
          <cell r="A143">
            <v>142</v>
          </cell>
          <cell r="H143">
            <v>-13.810128108000001</v>
          </cell>
          <cell r="AM143">
            <v>-13.832157414452174</v>
          </cell>
          <cell r="AR143">
            <v>-14.296138147987929</v>
          </cell>
          <cell r="AS143">
            <v>-13.36817668091642</v>
          </cell>
        </row>
        <row r="144">
          <cell r="A144">
            <v>143</v>
          </cell>
          <cell r="H144">
            <v>-14.095077317999998</v>
          </cell>
          <cell r="AM144">
            <v>-13.832157414452174</v>
          </cell>
          <cell r="AR144">
            <v>-14.296138147987929</v>
          </cell>
          <cell r="AS144">
            <v>-13.36817668091642</v>
          </cell>
        </row>
        <row r="145">
          <cell r="A145">
            <v>144</v>
          </cell>
          <cell r="H145">
            <v>-13.910703765000001</v>
          </cell>
          <cell r="AM145">
            <v>-13.832157414452174</v>
          </cell>
          <cell r="AR145">
            <v>-14.296138147987929</v>
          </cell>
          <cell r="AS145">
            <v>-13.36817668091642</v>
          </cell>
        </row>
        <row r="146">
          <cell r="A146">
            <v>145</v>
          </cell>
          <cell r="H146">
            <v>-13.856811097999998</v>
          </cell>
          <cell r="AM146">
            <v>-13.832157414452174</v>
          </cell>
          <cell r="AR146">
            <v>-14.296138147987929</v>
          </cell>
          <cell r="AS146">
            <v>-13.36817668091642</v>
          </cell>
        </row>
        <row r="147">
          <cell r="A147">
            <v>146</v>
          </cell>
          <cell r="H147">
            <v>-13.711987957999998</v>
          </cell>
          <cell r="AM147">
            <v>-13.832157414452174</v>
          </cell>
          <cell r="AR147">
            <v>-14.296138147987929</v>
          </cell>
          <cell r="AS147">
            <v>-13.36817668091642</v>
          </cell>
        </row>
        <row r="148">
          <cell r="A148">
            <v>147</v>
          </cell>
          <cell r="H148">
            <v>-13.937377262000002</v>
          </cell>
          <cell r="AM148">
            <v>-13.832157414452174</v>
          </cell>
          <cell r="AR148">
            <v>-14.296138147987929</v>
          </cell>
          <cell r="AS148">
            <v>-13.36817668091642</v>
          </cell>
        </row>
        <row r="149">
          <cell r="A149">
            <v>148</v>
          </cell>
          <cell r="H149">
            <v>-13.677165086000002</v>
          </cell>
          <cell r="AM149">
            <v>-13.832157414452174</v>
          </cell>
          <cell r="AR149">
            <v>-14.296138147987929</v>
          </cell>
          <cell r="AS149">
            <v>-13.36817668091642</v>
          </cell>
        </row>
        <row r="150">
          <cell r="A150">
            <v>149</v>
          </cell>
          <cell r="H150">
            <v>-13.383926293999998</v>
          </cell>
          <cell r="AM150">
            <v>-13.832157414452174</v>
          </cell>
          <cell r="AR150">
            <v>-14.296138147987929</v>
          </cell>
          <cell r="AS150">
            <v>-13.36817668091642</v>
          </cell>
        </row>
        <row r="151">
          <cell r="A151">
            <v>150</v>
          </cell>
          <cell r="H151">
            <v>-13.690585976000001</v>
          </cell>
          <cell r="AM151">
            <v>-13.832157414452174</v>
          </cell>
          <cell r="AR151">
            <v>-14.296138147987929</v>
          </cell>
          <cell r="AS151">
            <v>-13.36817668091642</v>
          </cell>
        </row>
        <row r="152">
          <cell r="A152">
            <v>151</v>
          </cell>
          <cell r="H152">
            <v>-14.034552464000001</v>
          </cell>
          <cell r="AM152">
            <v>-13.832157414452174</v>
          </cell>
          <cell r="AR152">
            <v>-14.296138147987929</v>
          </cell>
          <cell r="AS152">
            <v>-13.36817668091642</v>
          </cell>
        </row>
        <row r="153">
          <cell r="A153">
            <v>152</v>
          </cell>
          <cell r="H153">
            <v>-13.771476560000004</v>
          </cell>
          <cell r="AM153">
            <v>-13.832157414452174</v>
          </cell>
          <cell r="AR153">
            <v>-14.296138147987929</v>
          </cell>
          <cell r="AS153">
            <v>-13.36817668091642</v>
          </cell>
        </row>
        <row r="154">
          <cell r="A154">
            <v>153</v>
          </cell>
          <cell r="H154">
            <v>-13.732155824000003</v>
          </cell>
          <cell r="AM154">
            <v>-13.832157414452174</v>
          </cell>
          <cell r="AR154">
            <v>-14.296138147987929</v>
          </cell>
          <cell r="AS154">
            <v>-13.36817668091642</v>
          </cell>
        </row>
        <row r="155">
          <cell r="A155">
            <v>154</v>
          </cell>
          <cell r="H155">
            <v>-14.069561984</v>
          </cell>
          <cell r="AM155">
            <v>-13.832157414452174</v>
          </cell>
          <cell r="AR155">
            <v>-14.296138147987929</v>
          </cell>
          <cell r="AS155">
            <v>-13.36817668091642</v>
          </cell>
        </row>
        <row r="156">
          <cell r="A156">
            <v>155</v>
          </cell>
          <cell r="H156">
            <v>-13.923867344000001</v>
          </cell>
          <cell r="AM156">
            <v>-13.832157414452174</v>
          </cell>
          <cell r="AR156">
            <v>-14.296138147987929</v>
          </cell>
          <cell r="AS156">
            <v>-13.36817668091642</v>
          </cell>
        </row>
        <row r="157">
          <cell r="A157">
            <v>156</v>
          </cell>
          <cell r="H157">
            <v>-13.831721472000005</v>
          </cell>
          <cell r="AM157">
            <v>-13.832157414452174</v>
          </cell>
          <cell r="AR157">
            <v>-14.296138147987929</v>
          </cell>
          <cell r="AS157">
            <v>-13.36817668091642</v>
          </cell>
        </row>
        <row r="158">
          <cell r="A158">
            <v>157</v>
          </cell>
          <cell r="H158">
            <v>-13.942506825999999</v>
          </cell>
          <cell r="AM158">
            <v>-13.832157414452174</v>
          </cell>
          <cell r="AR158">
            <v>-14.296138147987929</v>
          </cell>
          <cell r="AS158">
            <v>-13.36817668091642</v>
          </cell>
        </row>
        <row r="159">
          <cell r="A159">
            <v>158</v>
          </cell>
          <cell r="H159">
            <v>-13.665085274999999</v>
          </cell>
          <cell r="AM159">
            <v>-13.832157414452174</v>
          </cell>
          <cell r="AR159">
            <v>-14.296138147987929</v>
          </cell>
          <cell r="AS159">
            <v>-13.36817668091642</v>
          </cell>
        </row>
        <row r="160">
          <cell r="A160">
            <v>159</v>
          </cell>
          <cell r="H160">
            <v>-13.798965683000002</v>
          </cell>
          <cell r="AM160">
            <v>-13.832157414452174</v>
          </cell>
          <cell r="AR160">
            <v>-14.296138147987929</v>
          </cell>
          <cell r="AS160">
            <v>-13.36817668091642</v>
          </cell>
        </row>
        <row r="161">
          <cell r="A161">
            <v>160</v>
          </cell>
          <cell r="H161">
            <v>-13.709585994000001</v>
          </cell>
          <cell r="AM161">
            <v>-13.832157414452174</v>
          </cell>
          <cell r="AR161">
            <v>-14.296138147987929</v>
          </cell>
          <cell r="AS161">
            <v>-13.36817668091642</v>
          </cell>
        </row>
        <row r="162">
          <cell r="A162">
            <v>161</v>
          </cell>
          <cell r="H162">
            <v>-13.785880243000001</v>
          </cell>
          <cell r="AM162">
            <v>-13.832157414452174</v>
          </cell>
          <cell r="AR162">
            <v>-14.296138147987929</v>
          </cell>
          <cell r="AS162">
            <v>-13.36817668091642</v>
          </cell>
        </row>
        <row r="163">
          <cell r="A163">
            <v>162</v>
          </cell>
          <cell r="H163">
            <v>-13.768378467000002</v>
          </cell>
          <cell r="AM163">
            <v>-13.832157414452174</v>
          </cell>
          <cell r="AR163">
            <v>-14.296138147987929</v>
          </cell>
          <cell r="AS163">
            <v>-13.36817668091642</v>
          </cell>
        </row>
        <row r="164">
          <cell r="A164">
            <v>163</v>
          </cell>
          <cell r="H164">
            <v>-14.213530265999999</v>
          </cell>
          <cell r="AM164">
            <v>-13.832157414452174</v>
          </cell>
          <cell r="AR164">
            <v>-14.296138147987929</v>
          </cell>
          <cell r="AS164">
            <v>-13.36817668091642</v>
          </cell>
        </row>
        <row r="165">
          <cell r="A165">
            <v>164</v>
          </cell>
          <cell r="H165">
            <v>-13.762297242000002</v>
          </cell>
          <cell r="AM165">
            <v>-13.832157414452174</v>
          </cell>
          <cell r="AR165">
            <v>-14.296138147987929</v>
          </cell>
          <cell r="AS165">
            <v>-13.36817668091642</v>
          </cell>
        </row>
        <row r="166">
          <cell r="A166">
            <v>165</v>
          </cell>
          <cell r="H166">
            <v>-13.843212768000001</v>
          </cell>
          <cell r="AM166">
            <v>-13.832157414452174</v>
          </cell>
          <cell r="AR166">
            <v>-14.296138147987929</v>
          </cell>
          <cell r="AS166">
            <v>-13.36817668091642</v>
          </cell>
        </row>
        <row r="167">
          <cell r="A167">
            <v>166</v>
          </cell>
          <cell r="H167">
            <v>-13.617058680000003</v>
          </cell>
          <cell r="AM167">
            <v>-13.832157414452174</v>
          </cell>
          <cell r="AR167">
            <v>-14.296138147987929</v>
          </cell>
          <cell r="AS167">
            <v>-13.36817668091642</v>
          </cell>
        </row>
        <row r="168">
          <cell r="A168">
            <v>167</v>
          </cell>
          <cell r="H168">
            <v>-13.648093356</v>
          </cell>
          <cell r="AM168">
            <v>-13.832157414452174</v>
          </cell>
          <cell r="AR168">
            <v>-14.296138147987929</v>
          </cell>
          <cell r="AS168">
            <v>-13.36817668091642</v>
          </cell>
        </row>
        <row r="169">
          <cell r="A169">
            <v>168</v>
          </cell>
          <cell r="H169">
            <v>-13.566733295999999</v>
          </cell>
          <cell r="AM169">
            <v>-13.832157414452174</v>
          </cell>
          <cell r="AR169">
            <v>-14.296138147987929</v>
          </cell>
          <cell r="AS169">
            <v>-13.36817668091642</v>
          </cell>
        </row>
        <row r="170">
          <cell r="A170">
            <v>169</v>
          </cell>
          <cell r="H170">
            <v>-13.783097779999999</v>
          </cell>
          <cell r="AM170">
            <v>-13.832157414452174</v>
          </cell>
          <cell r="AR170">
            <v>-14.296138147987929</v>
          </cell>
          <cell r="AS170">
            <v>-13.36817668091642</v>
          </cell>
        </row>
        <row r="171">
          <cell r="A171">
            <v>170</v>
          </cell>
          <cell r="H171">
            <v>-13.922537219999999</v>
          </cell>
          <cell r="AM171">
            <v>-13.832157414452174</v>
          </cell>
          <cell r="AR171">
            <v>-14.296138147987929</v>
          </cell>
          <cell r="AS171">
            <v>-13.36817668091642</v>
          </cell>
        </row>
        <row r="172">
          <cell r="A172">
            <v>171</v>
          </cell>
          <cell r="H172">
            <v>-14.040218767999995</v>
          </cell>
          <cell r="AM172">
            <v>-13.832157414452174</v>
          </cell>
          <cell r="AR172">
            <v>-14.296138147987929</v>
          </cell>
          <cell r="AS172">
            <v>-13.36817668091642</v>
          </cell>
        </row>
        <row r="173">
          <cell r="A173">
            <v>172</v>
          </cell>
          <cell r="H173">
            <v>-13.74875132</v>
          </cell>
          <cell r="AM173">
            <v>-13.832157414452174</v>
          </cell>
          <cell r="AR173">
            <v>-14.296138147987929</v>
          </cell>
          <cell r="AS173">
            <v>-13.36817668091642</v>
          </cell>
        </row>
        <row r="174">
          <cell r="A174">
            <v>173</v>
          </cell>
          <cell r="H174">
            <v>-13.704989103999996</v>
          </cell>
          <cell r="AM174">
            <v>-13.832157414452174</v>
          </cell>
          <cell r="AR174">
            <v>-14.296138147987929</v>
          </cell>
          <cell r="AS174">
            <v>-13.36817668091642</v>
          </cell>
        </row>
        <row r="175">
          <cell r="A175">
            <v>174</v>
          </cell>
          <cell r="H175">
            <v>-13.786106303999997</v>
          </cell>
          <cell r="AM175">
            <v>-13.832157414452174</v>
          </cell>
          <cell r="AR175">
            <v>-14.296138147987929</v>
          </cell>
          <cell r="AS175">
            <v>-13.36817668091642</v>
          </cell>
        </row>
        <row r="176">
          <cell r="A176">
            <v>175</v>
          </cell>
          <cell r="H176">
            <v>-13.793832704000001</v>
          </cell>
          <cell r="AM176">
            <v>-13.832157414452174</v>
          </cell>
          <cell r="AR176">
            <v>-14.296138147987929</v>
          </cell>
          <cell r="AS176">
            <v>-13.36817668091642</v>
          </cell>
        </row>
        <row r="177">
          <cell r="A177">
            <v>176</v>
          </cell>
          <cell r="H177">
            <v>-13.859014656000001</v>
          </cell>
          <cell r="AM177">
            <v>-13.832157414452174</v>
          </cell>
          <cell r="AR177">
            <v>-14.296138147987929</v>
          </cell>
          <cell r="AS177">
            <v>-13.36817668091642</v>
          </cell>
        </row>
        <row r="178">
          <cell r="A178">
            <v>177</v>
          </cell>
          <cell r="H178">
            <v>-14.005537536</v>
          </cell>
          <cell r="AM178">
            <v>-13.832157414452174</v>
          </cell>
          <cell r="AR178">
            <v>-14.296138147987929</v>
          </cell>
          <cell r="AS178">
            <v>-13.36817668091642</v>
          </cell>
        </row>
        <row r="179">
          <cell r="A179">
            <v>178</v>
          </cell>
          <cell r="H179">
            <v>-13.855617024000003</v>
          </cell>
          <cell r="AM179">
            <v>-13.832157414452174</v>
          </cell>
          <cell r="AR179">
            <v>-14.296138147987929</v>
          </cell>
          <cell r="AS179">
            <v>-13.36817668091642</v>
          </cell>
        </row>
        <row r="180">
          <cell r="A180">
            <v>179</v>
          </cell>
          <cell r="H180">
            <v>-14.092682752000004</v>
          </cell>
          <cell r="AM180">
            <v>-13.832157414452174</v>
          </cell>
          <cell r="AR180">
            <v>-14.296138147987929</v>
          </cell>
          <cell r="AS180">
            <v>-13.36817668091642</v>
          </cell>
        </row>
        <row r="181">
          <cell r="A181">
            <v>180</v>
          </cell>
          <cell r="H181">
            <v>-13.715191680000002</v>
          </cell>
          <cell r="AM181">
            <v>-13.832157414452174</v>
          </cell>
          <cell r="AR181">
            <v>-14.296138147987929</v>
          </cell>
          <cell r="AS181">
            <v>-13.36817668091642</v>
          </cell>
        </row>
        <row r="182">
          <cell r="A182">
            <v>181</v>
          </cell>
          <cell r="H182">
            <v>-13.772506496000004</v>
          </cell>
          <cell r="AM182">
            <v>-13.832157414452174</v>
          </cell>
          <cell r="AR182">
            <v>-14.296138147987929</v>
          </cell>
          <cell r="AS182">
            <v>-13.36817668091642</v>
          </cell>
        </row>
        <row r="183">
          <cell r="A183">
            <v>182</v>
          </cell>
          <cell r="H183">
            <v>-13.880795904000001</v>
          </cell>
          <cell r="AM183">
            <v>-13.832157414452174</v>
          </cell>
          <cell r="AR183">
            <v>-14.296138147987929</v>
          </cell>
          <cell r="AS183">
            <v>-13.36817668091642</v>
          </cell>
        </row>
        <row r="184">
          <cell r="A184">
            <v>183</v>
          </cell>
          <cell r="H184">
            <v>-13.853159807999999</v>
          </cell>
          <cell r="AM184">
            <v>-13.832157414452174</v>
          </cell>
          <cell r="AR184">
            <v>-14.296138147987929</v>
          </cell>
          <cell r="AS184">
            <v>-13.36817668091642</v>
          </cell>
        </row>
        <row r="185">
          <cell r="A185">
            <v>184</v>
          </cell>
          <cell r="H185">
            <v>-13.942994816000001</v>
          </cell>
          <cell r="AM185">
            <v>-13.832157414452174</v>
          </cell>
          <cell r="AR185">
            <v>-14.296138147987929</v>
          </cell>
          <cell r="AS185">
            <v>-13.36817668091642</v>
          </cell>
        </row>
        <row r="186">
          <cell r="A186">
            <v>185</v>
          </cell>
          <cell r="H186">
            <v>-13.881402624000001</v>
          </cell>
          <cell r="AM186">
            <v>-13.832157414452174</v>
          </cell>
          <cell r="AR186">
            <v>-14.296138147987929</v>
          </cell>
          <cell r="AS186">
            <v>-13.36817668091642</v>
          </cell>
        </row>
        <row r="187">
          <cell r="A187">
            <v>186</v>
          </cell>
          <cell r="H187">
            <v>-13.981905792000001</v>
          </cell>
          <cell r="AM187">
            <v>-13.832157414452174</v>
          </cell>
          <cell r="AR187">
            <v>-14.296138147987929</v>
          </cell>
          <cell r="AS187">
            <v>-13.36817668091642</v>
          </cell>
        </row>
        <row r="188">
          <cell r="A188">
            <v>187</v>
          </cell>
          <cell r="H188">
            <v>-13.872251264000001</v>
          </cell>
          <cell r="AM188">
            <v>-13.832157414452174</v>
          </cell>
          <cell r="AR188">
            <v>-14.296138147987929</v>
          </cell>
          <cell r="AS188">
            <v>-13.36817668091642</v>
          </cell>
        </row>
        <row r="189">
          <cell r="A189">
            <v>188</v>
          </cell>
          <cell r="H189">
            <v>-13.936472576000002</v>
          </cell>
          <cell r="AM189">
            <v>-13.832157414452174</v>
          </cell>
          <cell r="AR189">
            <v>-14.296138147987929</v>
          </cell>
          <cell r="AS189">
            <v>-13.36817668091642</v>
          </cell>
        </row>
        <row r="190">
          <cell r="A190">
            <v>189</v>
          </cell>
          <cell r="H190">
            <v>-13.779746688000001</v>
          </cell>
          <cell r="AM190">
            <v>-13.832157414452174</v>
          </cell>
          <cell r="AR190">
            <v>-14.296138147987929</v>
          </cell>
          <cell r="AS190">
            <v>-13.36817668091642</v>
          </cell>
        </row>
        <row r="191">
          <cell r="A191">
            <v>190</v>
          </cell>
          <cell r="H191">
            <v>-13.793691136000001</v>
          </cell>
          <cell r="AM191">
            <v>-13.832157414452174</v>
          </cell>
          <cell r="AR191">
            <v>-14.296138147987929</v>
          </cell>
          <cell r="AS191">
            <v>-13.36817668091642</v>
          </cell>
        </row>
        <row r="192">
          <cell r="A192">
            <v>191</v>
          </cell>
          <cell r="H192">
            <v>-14.006735168000004</v>
          </cell>
          <cell r="AM192">
            <v>-13.832157414452174</v>
          </cell>
          <cell r="AR192">
            <v>-14.296138147987929</v>
          </cell>
          <cell r="AS192">
            <v>-13.36817668091642</v>
          </cell>
        </row>
        <row r="193">
          <cell r="A193">
            <v>192</v>
          </cell>
          <cell r="H193">
            <v>-13.713806896000003</v>
          </cell>
          <cell r="AM193">
            <v>-13.832157414452174</v>
          </cell>
          <cell r="AR193">
            <v>-14.296138147987929</v>
          </cell>
          <cell r="AS193">
            <v>-13.36817668091642</v>
          </cell>
        </row>
        <row r="194">
          <cell r="A194">
            <v>193</v>
          </cell>
          <cell r="H194">
            <v>-13.643064224000002</v>
          </cell>
          <cell r="AM194">
            <v>-13.832157414452174</v>
          </cell>
          <cell r="AR194">
            <v>-14.296138147987929</v>
          </cell>
          <cell r="AS194">
            <v>-13.36817668091642</v>
          </cell>
        </row>
        <row r="195">
          <cell r="A195">
            <v>194</v>
          </cell>
          <cell r="H195">
            <v>-13.635838096000002</v>
          </cell>
          <cell r="AM195">
            <v>-13.832157414452174</v>
          </cell>
          <cell r="AR195">
            <v>-14.296138147987929</v>
          </cell>
          <cell r="AS195">
            <v>-13.36817668091642</v>
          </cell>
        </row>
        <row r="196">
          <cell r="A196">
            <v>195</v>
          </cell>
          <cell r="H196">
            <v>-13.856443936</v>
          </cell>
          <cell r="AM196">
            <v>-13.832157414452174</v>
          </cell>
          <cell r="AR196">
            <v>-14.296138147987929</v>
          </cell>
          <cell r="AS196">
            <v>-13.36817668091642</v>
          </cell>
        </row>
        <row r="197">
          <cell r="A197">
            <v>196</v>
          </cell>
          <cell r="H197">
            <v>-13.742874480000003</v>
          </cell>
          <cell r="AM197">
            <v>-13.832157414452174</v>
          </cell>
          <cell r="AR197">
            <v>-14.296138147987929</v>
          </cell>
          <cell r="AS197">
            <v>-13.36817668091642</v>
          </cell>
        </row>
        <row r="198">
          <cell r="A198">
            <v>197</v>
          </cell>
          <cell r="H198">
            <v>-13.894715135000002</v>
          </cell>
          <cell r="AM198">
            <v>-13.832157414452174</v>
          </cell>
          <cell r="AR198">
            <v>-14.296138147987929</v>
          </cell>
          <cell r="AS198">
            <v>-13.36817668091642</v>
          </cell>
        </row>
        <row r="199">
          <cell r="A199">
            <v>198</v>
          </cell>
          <cell r="H199">
            <v>-13.899848129999999</v>
          </cell>
          <cell r="AM199">
            <v>-13.832157414452174</v>
          </cell>
          <cell r="AR199">
            <v>-14.296138147987929</v>
          </cell>
          <cell r="AS199">
            <v>-13.36817668091642</v>
          </cell>
        </row>
        <row r="200">
          <cell r="A200">
            <v>199</v>
          </cell>
          <cell r="H200">
            <v>-13.781297039999998</v>
          </cell>
          <cell r="AM200">
            <v>-13.832157414452174</v>
          </cell>
          <cell r="AR200">
            <v>-14.296138147987929</v>
          </cell>
          <cell r="AS200">
            <v>-13.36817668091642</v>
          </cell>
        </row>
        <row r="201">
          <cell r="A201">
            <v>200</v>
          </cell>
          <cell r="H201">
            <v>-13.812315999999999</v>
          </cell>
          <cell r="AM201">
            <v>-13.832157414452174</v>
          </cell>
          <cell r="AR201">
            <v>-14.296138147987929</v>
          </cell>
          <cell r="AS201">
            <v>-13.36817668091642</v>
          </cell>
        </row>
        <row r="202">
          <cell r="A202">
            <v>201</v>
          </cell>
          <cell r="H202">
            <v>-13.769323399999998</v>
          </cell>
          <cell r="AM202">
            <v>-13.832157414452174</v>
          </cell>
          <cell r="AR202">
            <v>-14.296138147987929</v>
          </cell>
          <cell r="AS202">
            <v>-13.36817668091642</v>
          </cell>
        </row>
        <row r="203">
          <cell r="A203">
            <v>202</v>
          </cell>
          <cell r="H203">
            <v>-13.664252699999999</v>
          </cell>
          <cell r="AM203">
            <v>-13.832157414452174</v>
          </cell>
          <cell r="AR203">
            <v>-14.296138147987929</v>
          </cell>
          <cell r="AS203">
            <v>-13.36817668091642</v>
          </cell>
        </row>
        <row r="204">
          <cell r="A204">
            <v>203</v>
          </cell>
          <cell r="H204">
            <v>-13.896508542000001</v>
          </cell>
          <cell r="AM204">
            <v>-13.832157414452174</v>
          </cell>
          <cell r="AR204">
            <v>-14.296138147987929</v>
          </cell>
          <cell r="AS204">
            <v>-13.36817668091642</v>
          </cell>
        </row>
        <row r="205">
          <cell r="A205">
            <v>204</v>
          </cell>
          <cell r="H205">
            <v>-13.873553514999999</v>
          </cell>
          <cell r="AM205">
            <v>-13.832157414452174</v>
          </cell>
          <cell r="AR205">
            <v>-14.296138147987929</v>
          </cell>
          <cell r="AS205">
            <v>-13.36817668091642</v>
          </cell>
        </row>
        <row r="206">
          <cell r="A206">
            <v>205</v>
          </cell>
          <cell r="H206">
            <v>-13.637398499000001</v>
          </cell>
          <cell r="AM206">
            <v>-13.832157414452174</v>
          </cell>
          <cell r="AR206">
            <v>-14.296138147987929</v>
          </cell>
          <cell r="AS206">
            <v>-13.36817668091642</v>
          </cell>
        </row>
        <row r="207">
          <cell r="A207">
            <v>206</v>
          </cell>
          <cell r="H207">
            <v>-13.716443372000001</v>
          </cell>
          <cell r="AM207">
            <v>-13.832157414452174</v>
          </cell>
          <cell r="AR207">
            <v>-14.296138147987929</v>
          </cell>
          <cell r="AS207">
            <v>-13.36817668091642</v>
          </cell>
        </row>
        <row r="208">
          <cell r="A208">
            <v>207</v>
          </cell>
          <cell r="H208">
            <v>-13.919891807999997</v>
          </cell>
          <cell r="AM208">
            <v>-13.832157414452174</v>
          </cell>
          <cell r="AR208">
            <v>-14.296138147987929</v>
          </cell>
          <cell r="AS208">
            <v>-13.36817668091642</v>
          </cell>
        </row>
        <row r="209">
          <cell r="A209">
            <v>208</v>
          </cell>
          <cell r="H209">
            <v>-13.652093868</v>
          </cell>
          <cell r="AM209">
            <v>-13.832157414452174</v>
          </cell>
          <cell r="AR209">
            <v>-14.296138147987929</v>
          </cell>
          <cell r="AS209">
            <v>-13.36817668091642</v>
          </cell>
        </row>
        <row r="210">
          <cell r="A210">
            <v>209</v>
          </cell>
          <cell r="H210">
            <v>-13.643753540000001</v>
          </cell>
          <cell r="AM210">
            <v>-13.832157414452174</v>
          </cell>
          <cell r="AR210">
            <v>-14.296138147987929</v>
          </cell>
          <cell r="AS210">
            <v>-13.36817668091642</v>
          </cell>
        </row>
        <row r="211">
          <cell r="A211">
            <v>210</v>
          </cell>
          <cell r="H211">
            <v>-13.565040420000001</v>
          </cell>
          <cell r="AM211">
            <v>-13.832157414452174</v>
          </cell>
          <cell r="AR211">
            <v>-14.296138147987929</v>
          </cell>
          <cell r="AS211">
            <v>-13.36817668091642</v>
          </cell>
        </row>
        <row r="212">
          <cell r="A212">
            <v>211</v>
          </cell>
          <cell r="H212">
            <v>-13.501682476000001</v>
          </cell>
          <cell r="AM212">
            <v>-13.832157414452174</v>
          </cell>
          <cell r="AR212">
            <v>-14.296138147987929</v>
          </cell>
          <cell r="AS212">
            <v>-13.36817668091642</v>
          </cell>
        </row>
        <row r="213">
          <cell r="A213">
            <v>212</v>
          </cell>
          <cell r="H213">
            <v>-13.704858167999999</v>
          </cell>
          <cell r="AM213">
            <v>-13.832157414452174</v>
          </cell>
          <cell r="AR213">
            <v>-14.296138147987929</v>
          </cell>
          <cell r="AS213">
            <v>-13.36817668091642</v>
          </cell>
        </row>
        <row r="214">
          <cell r="A214">
            <v>213</v>
          </cell>
          <cell r="H214">
            <v>-13.848838319999999</v>
          </cell>
          <cell r="AM214">
            <v>-13.832157414452174</v>
          </cell>
          <cell r="AR214">
            <v>-14.296138147987929</v>
          </cell>
          <cell r="AS214">
            <v>-13.36817668091642</v>
          </cell>
        </row>
        <row r="215">
          <cell r="A215">
            <v>214</v>
          </cell>
          <cell r="H215">
            <v>-13.930920906000001</v>
          </cell>
          <cell r="AM215">
            <v>-13.832157414452174</v>
          </cell>
          <cell r="AR215">
            <v>-14.296138147987929</v>
          </cell>
          <cell r="AS215">
            <v>-13.36817668091642</v>
          </cell>
        </row>
        <row r="216">
          <cell r="A216">
            <v>215</v>
          </cell>
          <cell r="H216">
            <v>-13.812353824999999</v>
          </cell>
          <cell r="AM216">
            <v>-13.832157414452174</v>
          </cell>
          <cell r="AR216">
            <v>-14.296138147987929</v>
          </cell>
          <cell r="AS216">
            <v>-13.36817668091642</v>
          </cell>
        </row>
        <row r="217">
          <cell r="A217">
            <v>216</v>
          </cell>
          <cell r="H217">
            <v>-13.805016777999999</v>
          </cell>
          <cell r="AM217">
            <v>-13.832157414452174</v>
          </cell>
          <cell r="AR217">
            <v>-14.296138147987929</v>
          </cell>
          <cell r="AS217">
            <v>-13.36817668091642</v>
          </cell>
        </row>
        <row r="218">
          <cell r="A218">
            <v>217</v>
          </cell>
          <cell r="H218">
            <v>-13.777826545</v>
          </cell>
          <cell r="AM218">
            <v>-13.832157414452174</v>
          </cell>
          <cell r="AR218">
            <v>-14.296138147987929</v>
          </cell>
          <cell r="AS218">
            <v>-13.36817668091642</v>
          </cell>
        </row>
        <row r="219">
          <cell r="A219">
            <v>218</v>
          </cell>
          <cell r="H219">
            <v>-13.577578358</v>
          </cell>
          <cell r="AM219">
            <v>-13.832157414452174</v>
          </cell>
          <cell r="AR219">
            <v>-14.296138147987929</v>
          </cell>
          <cell r="AS219">
            <v>-13.36817668091642</v>
          </cell>
        </row>
        <row r="220">
          <cell r="A220">
            <v>219</v>
          </cell>
          <cell r="H220">
            <v>-13.734366467999997</v>
          </cell>
          <cell r="AM220">
            <v>-13.832157414452174</v>
          </cell>
          <cell r="AR220">
            <v>-14.296138147987929</v>
          </cell>
          <cell r="AS220">
            <v>-13.36817668091642</v>
          </cell>
        </row>
        <row r="221">
          <cell r="A221">
            <v>220</v>
          </cell>
          <cell r="H221">
            <v>-13.831514456000001</v>
          </cell>
          <cell r="AM221">
            <v>-13.832157414452174</v>
          </cell>
          <cell r="AR221">
            <v>-14.296138147987929</v>
          </cell>
          <cell r="AS221">
            <v>-13.36817668091642</v>
          </cell>
        </row>
        <row r="222">
          <cell r="A222">
            <v>221</v>
          </cell>
          <cell r="H222">
            <v>-13.852589635999998</v>
          </cell>
          <cell r="AM222">
            <v>-13.832157414452174</v>
          </cell>
          <cell r="AR222">
            <v>-14.296138147987929</v>
          </cell>
          <cell r="AS222">
            <v>-13.36817668091642</v>
          </cell>
        </row>
        <row r="223">
          <cell r="A223">
            <v>222</v>
          </cell>
          <cell r="H223">
            <v>-13.969033795999998</v>
          </cell>
          <cell r="AM223">
            <v>-13.832157414452174</v>
          </cell>
          <cell r="AR223">
            <v>-14.296138147987929</v>
          </cell>
          <cell r="AS223">
            <v>-13.36817668091642</v>
          </cell>
        </row>
        <row r="224">
          <cell r="A224">
            <v>223</v>
          </cell>
          <cell r="H224">
            <v>-13.623491815999998</v>
          </cell>
          <cell r="AM224">
            <v>-13.832157414452174</v>
          </cell>
          <cell r="AR224">
            <v>-14.296138147987929</v>
          </cell>
          <cell r="AS224">
            <v>-13.36817668091642</v>
          </cell>
        </row>
        <row r="225">
          <cell r="A225">
            <v>224</v>
          </cell>
          <cell r="H225">
            <v>-13.56802922</v>
          </cell>
          <cell r="AM225">
            <v>-13.832157414452174</v>
          </cell>
          <cell r="AR225">
            <v>-14.296138147987929</v>
          </cell>
          <cell r="AS225">
            <v>-13.36817668091642</v>
          </cell>
        </row>
        <row r="226">
          <cell r="A226">
            <v>225</v>
          </cell>
          <cell r="H226">
            <v>-13.983797159999996</v>
          </cell>
          <cell r="AM226">
            <v>-13.832157414452174</v>
          </cell>
          <cell r="AR226">
            <v>-14.296138147987929</v>
          </cell>
          <cell r="AS226">
            <v>-13.36817668091642</v>
          </cell>
        </row>
        <row r="227">
          <cell r="A227">
            <v>226</v>
          </cell>
          <cell r="H227">
            <v>-13.761467727999998</v>
          </cell>
          <cell r="AM227">
            <v>-13.832157414452174</v>
          </cell>
          <cell r="AR227">
            <v>-14.296138147987929</v>
          </cell>
          <cell r="AS227">
            <v>-13.36817668091642</v>
          </cell>
        </row>
        <row r="228">
          <cell r="A228">
            <v>227</v>
          </cell>
          <cell r="H228">
            <v>-13.694342176000001</v>
          </cell>
          <cell r="AM228">
            <v>-13.832157414452174</v>
          </cell>
          <cell r="AR228">
            <v>-14.296138147987929</v>
          </cell>
          <cell r="AS228">
            <v>-13.36817668091642</v>
          </cell>
        </row>
        <row r="229">
          <cell r="A229">
            <v>228</v>
          </cell>
          <cell r="H229">
            <v>-13.900561071999997</v>
          </cell>
          <cell r="AM229">
            <v>-13.832157414452174</v>
          </cell>
          <cell r="AR229">
            <v>-14.296138147987929</v>
          </cell>
          <cell r="AS229">
            <v>-13.36817668091642</v>
          </cell>
        </row>
        <row r="230">
          <cell r="A230">
            <v>229</v>
          </cell>
          <cell r="H230">
            <v>-13.562522279999998</v>
          </cell>
          <cell r="AM230">
            <v>-13.832157414452174</v>
          </cell>
          <cell r="AR230">
            <v>-14.296138147987929</v>
          </cell>
          <cell r="AS230">
            <v>-13.36817668091642</v>
          </cell>
        </row>
        <row r="231">
          <cell r="A231">
            <v>230</v>
          </cell>
          <cell r="H231">
            <v>-13.563631959999997</v>
          </cell>
          <cell r="AM231">
            <v>-13.832157414452174</v>
          </cell>
          <cell r="AR231">
            <v>-14.296138147987929</v>
          </cell>
          <cell r="AS231">
            <v>-13.36817668091642</v>
          </cell>
        </row>
        <row r="232">
          <cell r="A232">
            <v>231</v>
          </cell>
          <cell r="H232">
            <v>-13.798534217999997</v>
          </cell>
          <cell r="AM232">
            <v>-13.832157414452174</v>
          </cell>
          <cell r="AR232">
            <v>-14.296138147987929</v>
          </cell>
          <cell r="AS232">
            <v>-13.36817668091642</v>
          </cell>
        </row>
        <row r="233">
          <cell r="A233">
            <v>232</v>
          </cell>
          <cell r="H233">
            <v>-13.823907942999998</v>
          </cell>
          <cell r="AM233">
            <v>-13.832157414452174</v>
          </cell>
          <cell r="AR233">
            <v>-14.296138147987929</v>
          </cell>
          <cell r="AS233">
            <v>-13.36817668091642</v>
          </cell>
        </row>
        <row r="234">
          <cell r="A234">
            <v>233</v>
          </cell>
          <cell r="H234">
            <v>-13.730522585999998</v>
          </cell>
          <cell r="AM234">
            <v>-13.832157414452174</v>
          </cell>
          <cell r="AR234">
            <v>-14.296138147987929</v>
          </cell>
          <cell r="AS234">
            <v>-13.36817668091642</v>
          </cell>
        </row>
        <row r="235">
          <cell r="A235">
            <v>234</v>
          </cell>
          <cell r="H235">
            <v>-13.879088552000001</v>
          </cell>
          <cell r="AM235">
            <v>-13.832157414452174</v>
          </cell>
          <cell r="AR235">
            <v>-14.296138147987929</v>
          </cell>
          <cell r="AS235">
            <v>-13.36817668091642</v>
          </cell>
        </row>
        <row r="236">
          <cell r="A236">
            <v>235</v>
          </cell>
          <cell r="H236">
            <v>-13.779609185</v>
          </cell>
          <cell r="AM236">
            <v>-13.832157414452174</v>
          </cell>
          <cell r="AR236">
            <v>-14.296138147987929</v>
          </cell>
          <cell r="AS236">
            <v>-13.36817668091642</v>
          </cell>
        </row>
        <row r="237">
          <cell r="A237">
            <v>236</v>
          </cell>
          <cell r="H237">
            <v>-13.703969036000002</v>
          </cell>
          <cell r="AM237">
            <v>-13.832157414452174</v>
          </cell>
          <cell r="AR237">
            <v>-14.296138147987929</v>
          </cell>
          <cell r="AS237">
            <v>-13.36817668091642</v>
          </cell>
        </row>
        <row r="238">
          <cell r="A238">
            <v>237</v>
          </cell>
          <cell r="H238">
            <v>-13.680426958000002</v>
          </cell>
          <cell r="AM238">
            <v>-13.832157414452174</v>
          </cell>
          <cell r="AR238">
            <v>-14.296138147987929</v>
          </cell>
          <cell r="AS238">
            <v>-13.36817668091642</v>
          </cell>
        </row>
        <row r="239">
          <cell r="A239">
            <v>238</v>
          </cell>
          <cell r="H239">
            <v>-13.873975897000001</v>
          </cell>
          <cell r="AM239">
            <v>-13.832157414452174</v>
          </cell>
          <cell r="AR239">
            <v>-14.296138147987929</v>
          </cell>
          <cell r="AS239">
            <v>-13.36817668091642</v>
          </cell>
        </row>
        <row r="240">
          <cell r="A240">
            <v>239</v>
          </cell>
          <cell r="H240">
            <v>-13.848864013</v>
          </cell>
          <cell r="AM240">
            <v>-13.832157414452174</v>
          </cell>
          <cell r="AR240">
            <v>-14.296138147987929</v>
          </cell>
          <cell r="AS240">
            <v>-13.36817668091642</v>
          </cell>
        </row>
        <row r="241">
          <cell r="A241">
            <v>240</v>
          </cell>
          <cell r="H241">
            <v>-13.685904388999997</v>
          </cell>
          <cell r="AM241">
            <v>-13.832157414452174</v>
          </cell>
          <cell r="AR241">
            <v>-14.296138147987929</v>
          </cell>
          <cell r="AS241">
            <v>-13.36817668091642</v>
          </cell>
        </row>
        <row r="242">
          <cell r="A242">
            <v>241</v>
          </cell>
          <cell r="H242">
            <v>-13.941222286999999</v>
          </cell>
          <cell r="AM242">
            <v>-13.832157414452174</v>
          </cell>
          <cell r="AR242">
            <v>-14.296138147987929</v>
          </cell>
          <cell r="AS242">
            <v>-13.36817668091642</v>
          </cell>
        </row>
        <row r="243">
          <cell r="A243">
            <v>242</v>
          </cell>
          <cell r="H243">
            <v>-13.839182907999998</v>
          </cell>
          <cell r="AM243">
            <v>-13.832157414452174</v>
          </cell>
          <cell r="AR243">
            <v>-14.296138147987929</v>
          </cell>
          <cell r="AS243">
            <v>-13.36817668091642</v>
          </cell>
        </row>
        <row r="244">
          <cell r="A244">
            <v>243</v>
          </cell>
          <cell r="H244">
            <v>-13.820260460000002</v>
          </cell>
          <cell r="AM244">
            <v>-13.832157414452174</v>
          </cell>
          <cell r="AR244">
            <v>-14.296138147987929</v>
          </cell>
          <cell r="AS244">
            <v>-13.36817668091642</v>
          </cell>
        </row>
        <row r="245">
          <cell r="A245">
            <v>244</v>
          </cell>
          <cell r="H245">
            <v>-13.679602044000003</v>
          </cell>
          <cell r="AM245">
            <v>-13.832157414452174</v>
          </cell>
          <cell r="AR245">
            <v>-14.296138147987929</v>
          </cell>
          <cell r="AS245">
            <v>-13.36817668091642</v>
          </cell>
        </row>
        <row r="246">
          <cell r="A246">
            <v>245</v>
          </cell>
          <cell r="H246">
            <v>-13.917321684000003</v>
          </cell>
          <cell r="AM246">
            <v>-13.832157414452174</v>
          </cell>
          <cell r="AR246">
            <v>-14.296138147987929</v>
          </cell>
          <cell r="AS246">
            <v>-13.36817668091642</v>
          </cell>
        </row>
        <row r="247">
          <cell r="A247">
            <v>246</v>
          </cell>
          <cell r="H247">
            <v>-13.776585409999999</v>
          </cell>
          <cell r="AM247">
            <v>-13.832157414452174</v>
          </cell>
          <cell r="AR247">
            <v>-14.296138147987929</v>
          </cell>
          <cell r="AS247">
            <v>-13.36817668091642</v>
          </cell>
        </row>
        <row r="248">
          <cell r="A248">
            <v>247</v>
          </cell>
          <cell r="H248">
            <v>-13.984155177999998</v>
          </cell>
          <cell r="AM248">
            <v>-13.832157414452174</v>
          </cell>
          <cell r="AR248">
            <v>-14.296138147987929</v>
          </cell>
          <cell r="AS248">
            <v>-13.36817668091642</v>
          </cell>
        </row>
        <row r="249">
          <cell r="A249">
            <v>248</v>
          </cell>
          <cell r="H249">
            <v>-13.761766262999998</v>
          </cell>
          <cell r="AM249">
            <v>-13.832157414452174</v>
          </cell>
          <cell r="AR249">
            <v>-14.296138147987929</v>
          </cell>
          <cell r="AS249">
            <v>-13.36817668091642</v>
          </cell>
        </row>
        <row r="250">
          <cell r="A250">
            <v>249</v>
          </cell>
          <cell r="H250">
            <v>-14.037074189999997</v>
          </cell>
          <cell r="AM250">
            <v>-13.832157414452174</v>
          </cell>
          <cell r="AR250">
            <v>-14.296138147987929</v>
          </cell>
          <cell r="AS250">
            <v>-13.36817668091642</v>
          </cell>
        </row>
        <row r="251">
          <cell r="A251">
            <v>250</v>
          </cell>
          <cell r="H251">
            <v>-13.548893216</v>
          </cell>
          <cell r="AM251">
            <v>-13.832157414452174</v>
          </cell>
          <cell r="AR251">
            <v>-14.296138147987929</v>
          </cell>
          <cell r="AS251">
            <v>-13.36817668091642</v>
          </cell>
        </row>
        <row r="252">
          <cell r="A252">
            <v>251</v>
          </cell>
          <cell r="H252">
            <v>-13.640953612000001</v>
          </cell>
          <cell r="AM252">
            <v>-13.832157414452174</v>
          </cell>
          <cell r="AR252">
            <v>-14.296138147987929</v>
          </cell>
          <cell r="AS252">
            <v>-13.36817668091642</v>
          </cell>
        </row>
        <row r="253">
          <cell r="A253">
            <v>252</v>
          </cell>
          <cell r="H253">
            <v>-13.934958776000002</v>
          </cell>
          <cell r="AM253">
            <v>-13.832157414452174</v>
          </cell>
          <cell r="AR253">
            <v>-14.296138147987929</v>
          </cell>
          <cell r="AS253">
            <v>-13.36817668091642</v>
          </cell>
        </row>
        <row r="254">
          <cell r="A254">
            <v>253</v>
          </cell>
          <cell r="H254">
            <v>-13.894776094000001</v>
          </cell>
          <cell r="AM254">
            <v>-13.832157414452174</v>
          </cell>
          <cell r="AR254">
            <v>-14.296138147987929</v>
          </cell>
          <cell r="AS254">
            <v>-13.36817668091642</v>
          </cell>
        </row>
        <row r="255">
          <cell r="A255">
            <v>254</v>
          </cell>
          <cell r="H255">
            <v>-13.776486955999999</v>
          </cell>
          <cell r="AM255">
            <v>-13.832157414452174</v>
          </cell>
          <cell r="AR255">
            <v>-14.296138147987929</v>
          </cell>
          <cell r="AS255">
            <v>-13.36817668091642</v>
          </cell>
        </row>
        <row r="256">
          <cell r="A256">
            <v>255</v>
          </cell>
          <cell r="H256">
            <v>-13.966222993999999</v>
          </cell>
          <cell r="AM256">
            <v>-13.832157414452174</v>
          </cell>
          <cell r="AR256">
            <v>-14.296138147987929</v>
          </cell>
          <cell r="AS256">
            <v>-13.36817668091642</v>
          </cell>
        </row>
        <row r="257">
          <cell r="A257">
            <v>256</v>
          </cell>
          <cell r="H257">
            <v>-13.790040985999998</v>
          </cell>
          <cell r="AM257">
            <v>-13.832157414452174</v>
          </cell>
          <cell r="AR257">
            <v>-14.296138147987929</v>
          </cell>
          <cell r="AS257">
            <v>-13.36817668091642</v>
          </cell>
        </row>
        <row r="258">
          <cell r="A258">
            <v>257</v>
          </cell>
          <cell r="H258">
            <v>-13.668302969999999</v>
          </cell>
          <cell r="AM258">
            <v>-13.832157414452174</v>
          </cell>
          <cell r="AR258">
            <v>-14.296138147987929</v>
          </cell>
          <cell r="AS258">
            <v>-13.36817668091642</v>
          </cell>
        </row>
        <row r="259">
          <cell r="A259">
            <v>258</v>
          </cell>
          <cell r="H259">
            <v>-14.122832838000001</v>
          </cell>
          <cell r="AM259">
            <v>-13.832157414452174</v>
          </cell>
          <cell r="AR259">
            <v>-14.296138147987929</v>
          </cell>
          <cell r="AS259">
            <v>-13.36817668091642</v>
          </cell>
        </row>
        <row r="260">
          <cell r="A260">
            <v>259</v>
          </cell>
          <cell r="H260">
            <v>-13.750044396</v>
          </cell>
          <cell r="AM260">
            <v>-13.832157414452174</v>
          </cell>
          <cell r="AR260">
            <v>-14.296138147987929</v>
          </cell>
          <cell r="AS260">
            <v>-13.36817668091642</v>
          </cell>
        </row>
        <row r="261">
          <cell r="A261">
            <v>260</v>
          </cell>
          <cell r="H261">
            <v>-13.718411339999999</v>
          </cell>
          <cell r="AM261">
            <v>-13.832157414452174</v>
          </cell>
          <cell r="AR261">
            <v>-14.296138147987929</v>
          </cell>
          <cell r="AS261">
            <v>-13.36817668091642</v>
          </cell>
        </row>
        <row r="262">
          <cell r="A262">
            <v>261</v>
          </cell>
          <cell r="H262">
            <v>-13.974794625000001</v>
          </cell>
          <cell r="AM262">
            <v>-13.832157414452174</v>
          </cell>
          <cell r="AR262">
            <v>-14.296138147987929</v>
          </cell>
          <cell r="AS262">
            <v>-13.36817668091642</v>
          </cell>
        </row>
        <row r="263">
          <cell r="A263">
            <v>262</v>
          </cell>
          <cell r="H263">
            <v>-13.791567960000002</v>
          </cell>
          <cell r="AM263">
            <v>-13.832157414452174</v>
          </cell>
          <cell r="AR263">
            <v>-14.296138147987929</v>
          </cell>
          <cell r="AS263">
            <v>-13.36817668091642</v>
          </cell>
        </row>
        <row r="264">
          <cell r="A264">
            <v>263</v>
          </cell>
          <cell r="H264">
            <v>-13.681694628000001</v>
          </cell>
          <cell r="AM264">
            <v>-13.832157414452174</v>
          </cell>
          <cell r="AR264">
            <v>-14.296138147987929</v>
          </cell>
          <cell r="AS264">
            <v>-13.36817668091642</v>
          </cell>
        </row>
        <row r="265">
          <cell r="A265">
            <v>264</v>
          </cell>
          <cell r="H265">
            <v>-14.171693942000003</v>
          </cell>
          <cell r="AM265">
            <v>-13.832157414452174</v>
          </cell>
          <cell r="AR265">
            <v>-14.296138147987929</v>
          </cell>
          <cell r="AS265">
            <v>-13.36817668091642</v>
          </cell>
        </row>
        <row r="266">
          <cell r="A266">
            <v>265</v>
          </cell>
          <cell r="H266">
            <v>-13.673912322000001</v>
          </cell>
          <cell r="AM266">
            <v>-13.832157414452174</v>
          </cell>
          <cell r="AR266">
            <v>-14.296138147987929</v>
          </cell>
          <cell r="AS266">
            <v>-13.36817668091642</v>
          </cell>
        </row>
        <row r="267">
          <cell r="A267">
            <v>266</v>
          </cell>
          <cell r="H267">
            <v>-13.761194665999996</v>
          </cell>
          <cell r="AM267">
            <v>-13.832157414452174</v>
          </cell>
          <cell r="AR267">
            <v>-14.296138147987929</v>
          </cell>
          <cell r="AS267">
            <v>-13.36817668091642</v>
          </cell>
        </row>
        <row r="268">
          <cell r="A268">
            <v>267</v>
          </cell>
          <cell r="H268">
            <v>-13.741049876999996</v>
          </cell>
          <cell r="AM268">
            <v>-13.832157414452174</v>
          </cell>
          <cell r="AR268">
            <v>-14.296138147987929</v>
          </cell>
          <cell r="AS268">
            <v>-13.36817668091642</v>
          </cell>
        </row>
        <row r="269">
          <cell r="A269">
            <v>268</v>
          </cell>
          <cell r="H269">
            <v>-13.931738964999996</v>
          </cell>
          <cell r="AM269">
            <v>-13.832157414452174</v>
          </cell>
          <cell r="AR269">
            <v>-14.296138147987929</v>
          </cell>
          <cell r="AS269">
            <v>-13.36817668091642</v>
          </cell>
        </row>
        <row r="270">
          <cell r="A270">
            <v>269</v>
          </cell>
          <cell r="H270">
            <v>-13.879887234</v>
          </cell>
          <cell r="AM270">
            <v>-13.832157414452174</v>
          </cell>
          <cell r="AR270">
            <v>-14.296138147987929</v>
          </cell>
          <cell r="AS270">
            <v>-13.36817668091642</v>
          </cell>
        </row>
        <row r="271">
          <cell r="A271">
            <v>270</v>
          </cell>
          <cell r="H271">
            <v>-13.756883009999997</v>
          </cell>
          <cell r="AM271">
            <v>-13.832157414452174</v>
          </cell>
          <cell r="AR271">
            <v>-14.296138147987929</v>
          </cell>
          <cell r="AS271">
            <v>-13.36817668091642</v>
          </cell>
        </row>
        <row r="272">
          <cell r="A272">
            <v>271</v>
          </cell>
          <cell r="H272">
            <v>-13.814866647999997</v>
          </cell>
          <cell r="AM272">
            <v>-13.832157414452174</v>
          </cell>
          <cell r="AR272">
            <v>-14.296138147987929</v>
          </cell>
          <cell r="AS272">
            <v>-13.36817668091642</v>
          </cell>
        </row>
        <row r="273">
          <cell r="A273">
            <v>272</v>
          </cell>
          <cell r="H273">
            <v>-13.706534156</v>
          </cell>
          <cell r="AM273">
            <v>-13.832157414452174</v>
          </cell>
          <cell r="AR273">
            <v>-14.296138147987929</v>
          </cell>
          <cell r="AS273">
            <v>-13.36817668091642</v>
          </cell>
        </row>
        <row r="274">
          <cell r="A274">
            <v>273</v>
          </cell>
          <cell r="H274">
            <v>-13.725828975999999</v>
          </cell>
          <cell r="AM274">
            <v>-13.832157414452174</v>
          </cell>
          <cell r="AR274">
            <v>-14.296138147987929</v>
          </cell>
          <cell r="AS274">
            <v>-13.36817668091642</v>
          </cell>
        </row>
        <row r="275">
          <cell r="A275">
            <v>274</v>
          </cell>
          <cell r="H275">
            <v>-13.909089357999999</v>
          </cell>
          <cell r="AM275">
            <v>-13.832157414452174</v>
          </cell>
          <cell r="AR275">
            <v>-14.296138147987929</v>
          </cell>
          <cell r="AS275">
            <v>-13.36817668091642</v>
          </cell>
        </row>
        <row r="276">
          <cell r="A276">
            <v>275</v>
          </cell>
          <cell r="H276">
            <v>-13.858569255999999</v>
          </cell>
          <cell r="AM276">
            <v>-13.832157414452174</v>
          </cell>
          <cell r="AR276">
            <v>-14.296138147987929</v>
          </cell>
          <cell r="AS276">
            <v>-13.36817668091642</v>
          </cell>
        </row>
        <row r="277">
          <cell r="A277">
            <v>276</v>
          </cell>
          <cell r="H277">
            <v>-14.019160750000001</v>
          </cell>
          <cell r="AM277">
            <v>-13.832157414452174</v>
          </cell>
          <cell r="AR277">
            <v>-14.296138147987929</v>
          </cell>
          <cell r="AS277">
            <v>-13.36817668091642</v>
          </cell>
        </row>
        <row r="278">
          <cell r="A278">
            <v>277</v>
          </cell>
          <cell r="H278">
            <v>-13.787592604</v>
          </cell>
          <cell r="AM278">
            <v>-13.832157414452174</v>
          </cell>
          <cell r="AR278">
            <v>-14.296138147987929</v>
          </cell>
          <cell r="AS278">
            <v>-13.36817668091642</v>
          </cell>
        </row>
        <row r="279">
          <cell r="A279">
            <v>278</v>
          </cell>
          <cell r="H279">
            <v>-13.879076315999999</v>
          </cell>
          <cell r="AM279">
            <v>-13.832157414452174</v>
          </cell>
          <cell r="AR279">
            <v>-14.296138147987929</v>
          </cell>
          <cell r="AS279">
            <v>-13.36817668091642</v>
          </cell>
        </row>
        <row r="280">
          <cell r="A280">
            <v>279</v>
          </cell>
          <cell r="H280">
            <v>-13.649307772000002</v>
          </cell>
          <cell r="AM280">
            <v>-13.832157414452174</v>
          </cell>
          <cell r="AR280">
            <v>-14.296138147987929</v>
          </cell>
          <cell r="AS280">
            <v>-13.36817668091642</v>
          </cell>
        </row>
        <row r="281">
          <cell r="A281">
            <v>280</v>
          </cell>
          <cell r="H281">
            <v>-13.685219388000002</v>
          </cell>
          <cell r="AM281">
            <v>-13.832157414452174</v>
          </cell>
          <cell r="AR281">
            <v>-14.296138147987929</v>
          </cell>
          <cell r="AS281">
            <v>-13.36817668091642</v>
          </cell>
        </row>
        <row r="282">
          <cell r="A282">
            <v>281</v>
          </cell>
          <cell r="H282">
            <v>-13.725487928000002</v>
          </cell>
          <cell r="AM282">
            <v>-13.832157414452174</v>
          </cell>
          <cell r="AR282">
            <v>-14.296138147987929</v>
          </cell>
          <cell r="AS282">
            <v>-13.36817668091642</v>
          </cell>
        </row>
        <row r="283">
          <cell r="A283">
            <v>282</v>
          </cell>
          <cell r="H283">
            <v>-14.03196554</v>
          </cell>
          <cell r="AM283">
            <v>-13.832157414452174</v>
          </cell>
          <cell r="AR283">
            <v>-14.296138147987929</v>
          </cell>
          <cell r="AS283">
            <v>-13.36817668091642</v>
          </cell>
        </row>
        <row r="284">
          <cell r="A284">
            <v>283</v>
          </cell>
          <cell r="H284">
            <v>-13.985501840000003</v>
          </cell>
          <cell r="AM284">
            <v>-13.832157414452174</v>
          </cell>
          <cell r="AR284">
            <v>-14.296138147987929</v>
          </cell>
          <cell r="AS284">
            <v>-13.36817668091642</v>
          </cell>
        </row>
        <row r="285">
          <cell r="A285">
            <v>284</v>
          </cell>
          <cell r="H285">
            <v>-13.772987540000001</v>
          </cell>
          <cell r="AM285">
            <v>-13.832157414452174</v>
          </cell>
          <cell r="AR285">
            <v>-14.296138147987929</v>
          </cell>
          <cell r="AS285">
            <v>-13.36817668091642</v>
          </cell>
        </row>
        <row r="286">
          <cell r="A286">
            <v>285</v>
          </cell>
          <cell r="H286">
            <v>-14.024795404000001</v>
          </cell>
          <cell r="AM286">
            <v>-13.832157414452174</v>
          </cell>
          <cell r="AR286">
            <v>-14.296138147987929</v>
          </cell>
          <cell r="AS286">
            <v>-13.36817668091642</v>
          </cell>
        </row>
        <row r="287">
          <cell r="A287">
            <v>286</v>
          </cell>
          <cell r="H287">
            <v>-13.850904372</v>
          </cell>
          <cell r="AM287">
            <v>-13.832157414452174</v>
          </cell>
          <cell r="AR287">
            <v>-14.296138147987929</v>
          </cell>
          <cell r="AS287">
            <v>-13.36817668091642</v>
          </cell>
        </row>
        <row r="288">
          <cell r="A288">
            <v>287</v>
          </cell>
          <cell r="H288">
            <v>-13.806995408999999</v>
          </cell>
          <cell r="AM288">
            <v>-13.832157414452174</v>
          </cell>
          <cell r="AR288">
            <v>-14.296138147987929</v>
          </cell>
          <cell r="AS288">
            <v>-13.36817668091642</v>
          </cell>
        </row>
        <row r="289">
          <cell r="A289">
            <v>288</v>
          </cell>
          <cell r="H289">
            <v>-13.743237216000001</v>
          </cell>
          <cell r="AM289">
            <v>-13.832157414452174</v>
          </cell>
          <cell r="AR289">
            <v>-14.296138147987929</v>
          </cell>
          <cell r="AS289">
            <v>-13.36817668091642</v>
          </cell>
        </row>
        <row r="290">
          <cell r="A290">
            <v>289</v>
          </cell>
          <cell r="H290">
            <v>-13.772036195999998</v>
          </cell>
          <cell r="AM290">
            <v>-13.832157414452174</v>
          </cell>
          <cell r="AR290">
            <v>-14.296138147987929</v>
          </cell>
          <cell r="AS290">
            <v>-13.36817668091642</v>
          </cell>
        </row>
        <row r="291">
          <cell r="A291">
            <v>290</v>
          </cell>
          <cell r="H291">
            <v>-13.865063960000002</v>
          </cell>
          <cell r="AM291">
            <v>-13.832157414452174</v>
          </cell>
          <cell r="AR291">
            <v>-14.296138147987929</v>
          </cell>
          <cell r="AS291">
            <v>-13.36817668091642</v>
          </cell>
        </row>
        <row r="292">
          <cell r="A292">
            <v>291</v>
          </cell>
          <cell r="H292">
            <v>-13.828182035999998</v>
          </cell>
          <cell r="AM292">
            <v>-13.832157414452174</v>
          </cell>
          <cell r="AR292">
            <v>-14.296138147987929</v>
          </cell>
          <cell r="AS292">
            <v>-13.36817668091642</v>
          </cell>
        </row>
        <row r="293">
          <cell r="A293">
            <v>292</v>
          </cell>
          <cell r="H293">
            <v>-13.738851928000001</v>
          </cell>
          <cell r="AM293">
            <v>-13.832157414452174</v>
          </cell>
          <cell r="AR293">
            <v>-14.296138147987929</v>
          </cell>
          <cell r="AS293">
            <v>-13.36817668091642</v>
          </cell>
        </row>
        <row r="294">
          <cell r="A294">
            <v>293</v>
          </cell>
          <cell r="H294">
            <v>-13.873120335999999</v>
          </cell>
          <cell r="AM294">
            <v>-13.832157414452174</v>
          </cell>
          <cell r="AR294">
            <v>-14.296138147987929</v>
          </cell>
          <cell r="AS294">
            <v>-13.36817668091642</v>
          </cell>
        </row>
        <row r="295">
          <cell r="A295">
            <v>294</v>
          </cell>
          <cell r="H295">
            <v>-13.873120335999999</v>
          </cell>
          <cell r="AM295">
            <v>-13.832157414452174</v>
          </cell>
          <cell r="AR295">
            <v>-14.296138147987929</v>
          </cell>
          <cell r="AS295">
            <v>-13.36817668091642</v>
          </cell>
        </row>
        <row r="296">
          <cell r="A296">
            <v>295</v>
          </cell>
          <cell r="H296">
            <v>-13.565560800000002</v>
          </cell>
          <cell r="AM296">
            <v>-13.832157414452174</v>
          </cell>
          <cell r="AR296">
            <v>-14.296138147987929</v>
          </cell>
          <cell r="AS296">
            <v>-13.36817668091642</v>
          </cell>
        </row>
        <row r="297">
          <cell r="A297">
            <v>296</v>
          </cell>
          <cell r="H297">
            <v>-13.784165863999998</v>
          </cell>
          <cell r="AM297">
            <v>-13.832157414452174</v>
          </cell>
          <cell r="AR297">
            <v>-14.296138147987929</v>
          </cell>
          <cell r="AS297">
            <v>-13.36817668091642</v>
          </cell>
        </row>
        <row r="298">
          <cell r="A298">
            <v>297</v>
          </cell>
          <cell r="H298">
            <v>-13.782860335999999</v>
          </cell>
          <cell r="AM298">
            <v>-13.832157414452174</v>
          </cell>
          <cell r="AR298">
            <v>-14.296138147987929</v>
          </cell>
          <cell r="AS298">
            <v>-13.36817668091642</v>
          </cell>
        </row>
        <row r="299">
          <cell r="A299">
            <v>298</v>
          </cell>
          <cell r="H299">
            <v>-13.894229386999999</v>
          </cell>
          <cell r="AM299">
            <v>-13.832157414452174</v>
          </cell>
          <cell r="AR299">
            <v>-14.296138147987929</v>
          </cell>
          <cell r="AS299">
            <v>-13.36817668091642</v>
          </cell>
        </row>
        <row r="300">
          <cell r="A300">
            <v>299</v>
          </cell>
          <cell r="H300">
            <v>-13.818030816000004</v>
          </cell>
          <cell r="AM300">
            <v>-13.832157414452174</v>
          </cell>
          <cell r="AR300">
            <v>-14.296138147987929</v>
          </cell>
          <cell r="AS300">
            <v>-13.36817668091642</v>
          </cell>
        </row>
        <row r="301">
          <cell r="A301">
            <v>300</v>
          </cell>
          <cell r="H301">
            <v>-13.842912957999999</v>
          </cell>
          <cell r="AM301">
            <v>-13.832157414452174</v>
          </cell>
          <cell r="AR301">
            <v>-14.296138147987929</v>
          </cell>
          <cell r="AS301">
            <v>-13.36817668091642</v>
          </cell>
        </row>
        <row r="302">
          <cell r="A302">
            <v>301</v>
          </cell>
          <cell r="H302">
            <v>-13.863901400000001</v>
          </cell>
          <cell r="AM302">
            <v>-13.832157414452174</v>
          </cell>
          <cell r="AR302">
            <v>-14.296138147987929</v>
          </cell>
          <cell r="AS302">
            <v>-13.36817668091642</v>
          </cell>
        </row>
        <row r="303">
          <cell r="A303">
            <v>302</v>
          </cell>
          <cell r="H303">
            <v>-13.935381193999998</v>
          </cell>
          <cell r="AM303">
            <v>-13.832157414452174</v>
          </cell>
          <cell r="AR303">
            <v>-14.296138147987929</v>
          </cell>
          <cell r="AS303">
            <v>-13.36817668091642</v>
          </cell>
        </row>
        <row r="304">
          <cell r="A304">
            <v>303</v>
          </cell>
          <cell r="H304">
            <v>-14.00178112</v>
          </cell>
          <cell r="AM304">
            <v>-13.832157414452174</v>
          </cell>
          <cell r="AR304">
            <v>-14.296138147987929</v>
          </cell>
          <cell r="AS304">
            <v>-13.36817668091642</v>
          </cell>
        </row>
        <row r="305">
          <cell r="A305">
            <v>304</v>
          </cell>
          <cell r="H305">
            <v>-13.757957240999998</v>
          </cell>
          <cell r="AM305">
            <v>-13.832157414452174</v>
          </cell>
          <cell r="AR305">
            <v>-14.296138147987929</v>
          </cell>
          <cell r="AS305">
            <v>-13.36817668091642</v>
          </cell>
        </row>
        <row r="306">
          <cell r="A306">
            <v>305</v>
          </cell>
          <cell r="H306">
            <v>-13.757957240999998</v>
          </cell>
          <cell r="AM306">
            <v>-13.832157414452174</v>
          </cell>
          <cell r="AR306">
            <v>-14.296138147987929</v>
          </cell>
          <cell r="AS306">
            <v>-13.36817668091642</v>
          </cell>
        </row>
        <row r="307">
          <cell r="A307">
            <v>306</v>
          </cell>
          <cell r="H307">
            <v>-13.876803600000001</v>
          </cell>
          <cell r="AM307">
            <v>-13.832157414452174</v>
          </cell>
          <cell r="AR307">
            <v>-14.296138147987929</v>
          </cell>
          <cell r="AS307">
            <v>-13.36817668091642</v>
          </cell>
        </row>
        <row r="308">
          <cell r="A308">
            <v>307</v>
          </cell>
          <cell r="H308">
            <v>-13.892678984</v>
          </cell>
          <cell r="AM308">
            <v>-13.832157414452174</v>
          </cell>
          <cell r="AR308">
            <v>-14.296138147987929</v>
          </cell>
          <cell r="AS308">
            <v>-13.36817668091642</v>
          </cell>
        </row>
        <row r="309">
          <cell r="A309">
            <v>308</v>
          </cell>
          <cell r="H309">
            <v>-13.769515124</v>
          </cell>
          <cell r="AM309">
            <v>-13.832157414452174</v>
          </cell>
          <cell r="AR309">
            <v>-14.296138147987929</v>
          </cell>
          <cell r="AS309">
            <v>-13.36817668091642</v>
          </cell>
        </row>
        <row r="310">
          <cell r="A310">
            <v>309</v>
          </cell>
          <cell r="H310">
            <v>-13.824261944</v>
          </cell>
          <cell r="AM310">
            <v>-13.832157414452174</v>
          </cell>
          <cell r="AR310">
            <v>-14.296138147987929</v>
          </cell>
          <cell r="AS310">
            <v>-13.36817668091642</v>
          </cell>
        </row>
        <row r="311">
          <cell r="A311">
            <v>310</v>
          </cell>
          <cell r="H311">
            <v>-14.031635232000003</v>
          </cell>
          <cell r="AM311">
            <v>-13.832157414452174</v>
          </cell>
          <cell r="AR311">
            <v>-14.296138147987929</v>
          </cell>
          <cell r="AS311">
            <v>-13.36817668091642</v>
          </cell>
        </row>
        <row r="312">
          <cell r="A312">
            <v>311</v>
          </cell>
          <cell r="H312">
            <v>-13.986282399</v>
          </cell>
          <cell r="AM312">
            <v>-13.832157414452174</v>
          </cell>
          <cell r="AR312">
            <v>-14.296138147987929</v>
          </cell>
          <cell r="AS312">
            <v>-13.36817668091642</v>
          </cell>
        </row>
        <row r="313">
          <cell r="A313">
            <v>312</v>
          </cell>
          <cell r="H313">
            <v>-13.830472659999998</v>
          </cell>
          <cell r="AM313">
            <v>-13.832157414452174</v>
          </cell>
          <cell r="AR313">
            <v>-14.296138147987929</v>
          </cell>
          <cell r="AS313">
            <v>-13.36817668091642</v>
          </cell>
        </row>
        <row r="314">
          <cell r="A314">
            <v>313</v>
          </cell>
          <cell r="H314">
            <v>-13.733478312000001</v>
          </cell>
          <cell r="AM314">
            <v>-13.832157414452174</v>
          </cell>
          <cell r="AR314">
            <v>-14.296138147987929</v>
          </cell>
          <cell r="AS314">
            <v>-13.36817668091642</v>
          </cell>
        </row>
        <row r="315">
          <cell r="A315">
            <v>314</v>
          </cell>
          <cell r="H315">
            <v>-13.786014604999998</v>
          </cell>
          <cell r="AM315">
            <v>-13.832157414452174</v>
          </cell>
          <cell r="AR315">
            <v>-14.296138147987929</v>
          </cell>
          <cell r="AS315">
            <v>-13.36817668091642</v>
          </cell>
        </row>
        <row r="316">
          <cell r="A316">
            <v>315</v>
          </cell>
          <cell r="H316">
            <v>-13.786014604999998</v>
          </cell>
          <cell r="AM316">
            <v>-13.832157414452174</v>
          </cell>
          <cell r="AR316">
            <v>-14.296138147987929</v>
          </cell>
          <cell r="AS316">
            <v>-13.36817668091642</v>
          </cell>
        </row>
        <row r="317">
          <cell r="A317">
            <v>316</v>
          </cell>
          <cell r="H317">
            <v>-14.039622960000001</v>
          </cell>
          <cell r="AM317">
            <v>-13.832157414452174</v>
          </cell>
          <cell r="AR317">
            <v>-14.296138147987929</v>
          </cell>
          <cell r="AS317">
            <v>-13.36817668091642</v>
          </cell>
        </row>
        <row r="318">
          <cell r="A318">
            <v>317</v>
          </cell>
          <cell r="H318">
            <v>-13.799923247999999</v>
          </cell>
          <cell r="AM318">
            <v>-13.832157414452174</v>
          </cell>
          <cell r="AR318">
            <v>-14.296138147987929</v>
          </cell>
          <cell r="AS318">
            <v>-13.36817668091642</v>
          </cell>
        </row>
        <row r="319">
          <cell r="A319">
            <v>318</v>
          </cell>
          <cell r="H319">
            <v>-13.988195074</v>
          </cell>
          <cell r="AM319">
            <v>-13.832157414452174</v>
          </cell>
          <cell r="AR319">
            <v>-14.296138147987929</v>
          </cell>
          <cell r="AS319">
            <v>-13.36817668091642</v>
          </cell>
        </row>
        <row r="320">
          <cell r="A320">
            <v>319</v>
          </cell>
          <cell r="H320">
            <v>-13.823880506</v>
          </cell>
          <cell r="AM320">
            <v>-13.832157414452174</v>
          </cell>
          <cell r="AR320">
            <v>-14.296138147987929</v>
          </cell>
          <cell r="AS320">
            <v>-13.36817668091642</v>
          </cell>
        </row>
        <row r="321">
          <cell r="A321">
            <v>320</v>
          </cell>
          <cell r="H321">
            <v>-14.134628343999999</v>
          </cell>
          <cell r="AM321">
            <v>-13.832157414452174</v>
          </cell>
          <cell r="AR321">
            <v>-14.296138147987929</v>
          </cell>
          <cell r="AS321">
            <v>-13.36817668091642</v>
          </cell>
        </row>
        <row r="322">
          <cell r="A322">
            <v>321</v>
          </cell>
          <cell r="H322">
            <v>-13.937517774000002</v>
          </cell>
          <cell r="AM322">
            <v>-13.832157414452174</v>
          </cell>
          <cell r="AR322">
            <v>-14.296138147987929</v>
          </cell>
          <cell r="AS322">
            <v>-13.36817668091642</v>
          </cell>
        </row>
        <row r="323">
          <cell r="A323">
            <v>322</v>
          </cell>
          <cell r="H323">
            <v>-13.8926157</v>
          </cell>
          <cell r="AM323">
            <v>-13.832157414452174</v>
          </cell>
          <cell r="AR323">
            <v>-14.296138147987929</v>
          </cell>
          <cell r="AS323">
            <v>-13.36817668091642</v>
          </cell>
        </row>
        <row r="324">
          <cell r="A324">
            <v>323</v>
          </cell>
          <cell r="H324">
            <v>-13.7516601</v>
          </cell>
          <cell r="AM324">
            <v>-13.832157414452174</v>
          </cell>
          <cell r="AR324">
            <v>-14.296138147987929</v>
          </cell>
          <cell r="AS324">
            <v>-13.36817668091642</v>
          </cell>
        </row>
        <row r="325">
          <cell r="A325">
            <v>324</v>
          </cell>
          <cell r="H325">
            <v>-13.671394623999999</v>
          </cell>
          <cell r="AM325">
            <v>-13.832157414452174</v>
          </cell>
          <cell r="AR325">
            <v>-14.296138147987929</v>
          </cell>
          <cell r="AS325">
            <v>-13.36817668091642</v>
          </cell>
        </row>
        <row r="326">
          <cell r="A326">
            <v>325</v>
          </cell>
          <cell r="H326">
            <v>-13.871992896</v>
          </cell>
          <cell r="AM326">
            <v>-13.832157414452174</v>
          </cell>
          <cell r="AR326">
            <v>-14.296138147987929</v>
          </cell>
          <cell r="AS326">
            <v>-13.36817668091642</v>
          </cell>
        </row>
        <row r="327">
          <cell r="A327">
            <v>326</v>
          </cell>
          <cell r="H327">
            <v>-13.8926157</v>
          </cell>
          <cell r="AM327">
            <v>-13.832157414452174</v>
          </cell>
          <cell r="AR327">
            <v>-14.296138147987929</v>
          </cell>
          <cell r="AS327">
            <v>-13.36817668091642</v>
          </cell>
        </row>
        <row r="328">
          <cell r="A328">
            <v>327</v>
          </cell>
          <cell r="H328">
            <v>-13.7516601</v>
          </cell>
          <cell r="AM328">
            <v>-13.832157414452174</v>
          </cell>
          <cell r="AR328">
            <v>-14.296138147987929</v>
          </cell>
          <cell r="AS328">
            <v>-13.36817668091642</v>
          </cell>
        </row>
        <row r="329">
          <cell r="A329">
            <v>328</v>
          </cell>
          <cell r="H329">
            <v>-13.841187380000001</v>
          </cell>
          <cell r="AM329">
            <v>-13.832157414452174</v>
          </cell>
          <cell r="AR329">
            <v>-14.296138147987929</v>
          </cell>
          <cell r="AS329">
            <v>-13.36817668091642</v>
          </cell>
        </row>
        <row r="330">
          <cell r="A330">
            <v>329</v>
          </cell>
          <cell r="H330">
            <v>-13.78367038</v>
          </cell>
          <cell r="AM330">
            <v>-13.832157414452174</v>
          </cell>
          <cell r="AR330">
            <v>-14.296138147987929</v>
          </cell>
          <cell r="AS330">
            <v>-13.36817668091642</v>
          </cell>
        </row>
        <row r="331">
          <cell r="A331">
            <v>330</v>
          </cell>
          <cell r="H331">
            <v>-13.709540771</v>
          </cell>
          <cell r="AM331">
            <v>-13.832157414452174</v>
          </cell>
          <cell r="AR331">
            <v>-14.296138147987929</v>
          </cell>
          <cell r="AS331">
            <v>-13.36817668091642</v>
          </cell>
        </row>
        <row r="332">
          <cell r="A332">
            <v>331</v>
          </cell>
          <cell r="H332">
            <v>-13.940303317000001</v>
          </cell>
          <cell r="AM332">
            <v>-13.832157414452174</v>
          </cell>
          <cell r="AR332">
            <v>-14.296138147987929</v>
          </cell>
          <cell r="AS332">
            <v>-13.36817668091642</v>
          </cell>
        </row>
        <row r="333">
          <cell r="A333">
            <v>332</v>
          </cell>
          <cell r="H333">
            <v>-13.729962445999998</v>
          </cell>
          <cell r="AM333">
            <v>-13.832157414452174</v>
          </cell>
          <cell r="AR333">
            <v>-14.296138147987929</v>
          </cell>
          <cell r="AS333">
            <v>-13.36817668091642</v>
          </cell>
        </row>
        <row r="334">
          <cell r="A334">
            <v>333</v>
          </cell>
          <cell r="H334">
            <v>-13.891250671999998</v>
          </cell>
          <cell r="AM334">
            <v>-13.832157414452174</v>
          </cell>
          <cell r="AR334">
            <v>-14.296138147987929</v>
          </cell>
          <cell r="AS334">
            <v>-13.36817668091642</v>
          </cell>
        </row>
        <row r="335">
          <cell r="A335">
            <v>334</v>
          </cell>
          <cell r="H335">
            <v>-13.86688374</v>
          </cell>
          <cell r="AM335">
            <v>-13.832157414452174</v>
          </cell>
          <cell r="AR335">
            <v>-14.296138147987929</v>
          </cell>
          <cell r="AS335">
            <v>-13.36817668091642</v>
          </cell>
        </row>
        <row r="336">
          <cell r="A336">
            <v>335</v>
          </cell>
          <cell r="H336">
            <v>-13.741696364999999</v>
          </cell>
          <cell r="AM336">
            <v>-13.832157414452174</v>
          </cell>
          <cell r="AR336">
            <v>-14.296138147987929</v>
          </cell>
          <cell r="AS336">
            <v>-13.36817668091642</v>
          </cell>
        </row>
        <row r="337">
          <cell r="A337">
            <v>336</v>
          </cell>
          <cell r="H337">
            <v>-13.873427083999999</v>
          </cell>
          <cell r="AM337">
            <v>-13.832157414452174</v>
          </cell>
          <cell r="AR337">
            <v>-14.296138147987929</v>
          </cell>
          <cell r="AS337">
            <v>-13.36817668091642</v>
          </cell>
        </row>
        <row r="338">
          <cell r="A338">
            <v>337</v>
          </cell>
          <cell r="H338">
            <v>-13.749546666000001</v>
          </cell>
          <cell r="AM338">
            <v>-13.832157414452174</v>
          </cell>
          <cell r="AR338">
            <v>-14.296138147987929</v>
          </cell>
          <cell r="AS338">
            <v>-13.36817668091642</v>
          </cell>
        </row>
        <row r="339">
          <cell r="A339">
            <v>338</v>
          </cell>
          <cell r="H339">
            <v>-13.868818492000001</v>
          </cell>
          <cell r="AM339">
            <v>-13.832157414452174</v>
          </cell>
          <cell r="AR339">
            <v>-14.296138147987929</v>
          </cell>
          <cell r="AS339">
            <v>-13.36817668091642</v>
          </cell>
        </row>
        <row r="340">
          <cell r="A340">
            <v>339</v>
          </cell>
          <cell r="H340">
            <v>-13.728073032999999</v>
          </cell>
          <cell r="AM340">
            <v>-13.832157414452174</v>
          </cell>
          <cell r="AR340">
            <v>-14.296138147987929</v>
          </cell>
          <cell r="AS340">
            <v>-13.36817668091642</v>
          </cell>
        </row>
        <row r="341">
          <cell r="A341">
            <v>340</v>
          </cell>
          <cell r="H341">
            <v>-13.861151684999999</v>
          </cell>
          <cell r="AM341">
            <v>-13.832157414452174</v>
          </cell>
          <cell r="AR341">
            <v>-14.296138147987929</v>
          </cell>
          <cell r="AS341">
            <v>-13.36817668091642</v>
          </cell>
        </row>
        <row r="342">
          <cell r="A342">
            <v>341</v>
          </cell>
          <cell r="H342">
            <v>-13.731001557999999</v>
          </cell>
          <cell r="AM342">
            <v>-13.832157414452174</v>
          </cell>
          <cell r="AR342">
            <v>-14.296138147987929</v>
          </cell>
          <cell r="AS342">
            <v>-13.36817668091642</v>
          </cell>
        </row>
        <row r="343">
          <cell r="A343">
            <v>342</v>
          </cell>
          <cell r="H343">
            <v>-13.832452876</v>
          </cell>
          <cell r="AM343">
            <v>-13.832157414452174</v>
          </cell>
          <cell r="AR343">
            <v>-14.296138147987929</v>
          </cell>
          <cell r="AS343">
            <v>-13.36817668091642</v>
          </cell>
        </row>
        <row r="344">
          <cell r="A344">
            <v>343</v>
          </cell>
          <cell r="H344">
            <v>-13.744725376</v>
          </cell>
          <cell r="AM344">
            <v>-13.832157414452174</v>
          </cell>
          <cell r="AR344">
            <v>-14.296138147987929</v>
          </cell>
          <cell r="AS344">
            <v>-13.36817668091642</v>
          </cell>
        </row>
        <row r="345">
          <cell r="A345">
            <v>344</v>
          </cell>
          <cell r="H345">
            <v>-13.877493605</v>
          </cell>
          <cell r="AM345">
            <v>-13.832157414452174</v>
          </cell>
          <cell r="AR345">
            <v>-14.296138147987929</v>
          </cell>
          <cell r="AS345">
            <v>-13.36817668091642</v>
          </cell>
        </row>
        <row r="346">
          <cell r="A346">
            <v>345</v>
          </cell>
          <cell r="H346">
            <v>-13.773812951</v>
          </cell>
          <cell r="AM346">
            <v>-13.832157414452174</v>
          </cell>
          <cell r="AR346">
            <v>-14.296138147987929</v>
          </cell>
          <cell r="AS346">
            <v>-13.36817668091642</v>
          </cell>
        </row>
      </sheetData>
      <sheetData sheetId="16">
        <row r="1">
          <cell r="AK1" t="str">
            <v>Ave (Reg)</v>
          </cell>
          <cell r="AP1" t="str">
            <v>-3σ</v>
          </cell>
          <cell r="AQ1" t="str">
            <v>+3σ</v>
          </cell>
        </row>
        <row r="2">
          <cell r="A2">
            <v>1</v>
          </cell>
          <cell r="H2">
            <v>-31.056994996</v>
          </cell>
          <cell r="AK2">
            <v>-31.18348621473023</v>
          </cell>
          <cell r="AP2">
            <v>-31.540492695568883</v>
          </cell>
          <cell r="AQ2">
            <v>-30.826479733891578</v>
          </cell>
        </row>
        <row r="3">
          <cell r="A3">
            <v>2</v>
          </cell>
          <cell r="H3">
            <v>-31.365642775999994</v>
          </cell>
          <cell r="AK3">
            <v>-31.18348621473023</v>
          </cell>
          <cell r="AP3">
            <v>-31.540492695568883</v>
          </cell>
          <cell r="AQ3">
            <v>-30.826479733891578</v>
          </cell>
        </row>
        <row r="4">
          <cell r="A4">
            <v>3</v>
          </cell>
          <cell r="H4">
            <v>-31.362893400000004</v>
          </cell>
          <cell r="AK4">
            <v>-31.18348621473023</v>
          </cell>
          <cell r="AP4">
            <v>-31.540492695568883</v>
          </cell>
          <cell r="AQ4">
            <v>-30.826479733891578</v>
          </cell>
        </row>
        <row r="5">
          <cell r="A5">
            <v>4</v>
          </cell>
          <cell r="H5">
            <v>-31.292016103999998</v>
          </cell>
          <cell r="AK5">
            <v>-31.18348621473023</v>
          </cell>
          <cell r="AP5">
            <v>-31.540492695568883</v>
          </cell>
          <cell r="AQ5">
            <v>-30.826479733891578</v>
          </cell>
        </row>
        <row r="6">
          <cell r="A6">
            <v>5</v>
          </cell>
          <cell r="H6">
            <v>-31.422045416000003</v>
          </cell>
          <cell r="AK6">
            <v>-31.18348621473023</v>
          </cell>
          <cell r="AP6">
            <v>-31.540492695568883</v>
          </cell>
          <cell r="AQ6">
            <v>-30.826479733891578</v>
          </cell>
        </row>
        <row r="7">
          <cell r="A7">
            <v>6</v>
          </cell>
          <cell r="H7">
            <v>-31.421085155999997</v>
          </cell>
          <cell r="AK7">
            <v>-31.18348621473023</v>
          </cell>
          <cell r="AP7">
            <v>-31.540492695568883</v>
          </cell>
          <cell r="AQ7">
            <v>-30.826479733891578</v>
          </cell>
        </row>
        <row r="8">
          <cell r="A8">
            <v>7</v>
          </cell>
          <cell r="H8">
            <v>-31.579194491999999</v>
          </cell>
          <cell r="AK8">
            <v>-31.18348621473023</v>
          </cell>
          <cell r="AP8">
            <v>-31.540492695568883</v>
          </cell>
          <cell r="AQ8">
            <v>-30.826479733891578</v>
          </cell>
        </row>
        <row r="9">
          <cell r="A9">
            <v>8</v>
          </cell>
          <cell r="H9">
            <v>-31.367320704000001</v>
          </cell>
          <cell r="AK9">
            <v>-31.18348621473023</v>
          </cell>
          <cell r="AP9">
            <v>-31.540492695568883</v>
          </cell>
          <cell r="AQ9">
            <v>-30.826479733891578</v>
          </cell>
        </row>
        <row r="10">
          <cell r="A10">
            <v>9</v>
          </cell>
          <cell r="H10">
            <v>-31.375735160000001</v>
          </cell>
          <cell r="AK10">
            <v>-31.18348621473023</v>
          </cell>
          <cell r="AP10">
            <v>-31.540492695568883</v>
          </cell>
          <cell r="AQ10">
            <v>-30.826479733891578</v>
          </cell>
        </row>
        <row r="11">
          <cell r="A11">
            <v>10</v>
          </cell>
          <cell r="H11">
            <v>-31.070554699999992</v>
          </cell>
          <cell r="AK11">
            <v>-31.18348621473023</v>
          </cell>
          <cell r="AP11">
            <v>-31.540492695568883</v>
          </cell>
          <cell r="AQ11">
            <v>-30.826479733891578</v>
          </cell>
        </row>
        <row r="12">
          <cell r="A12">
            <v>11</v>
          </cell>
          <cell r="H12">
            <v>-30.960942079999999</v>
          </cell>
          <cell r="AK12">
            <v>-31.18348621473023</v>
          </cell>
          <cell r="AP12">
            <v>-31.540492695568883</v>
          </cell>
          <cell r="AQ12">
            <v>-30.826479733891578</v>
          </cell>
        </row>
        <row r="13">
          <cell r="A13">
            <v>12</v>
          </cell>
          <cell r="H13">
            <v>-31.17311054</v>
          </cell>
          <cell r="AK13">
            <v>-31.18348621473023</v>
          </cell>
          <cell r="AP13">
            <v>-31.540492695568883</v>
          </cell>
          <cell r="AQ13">
            <v>-30.826479733891578</v>
          </cell>
        </row>
        <row r="14">
          <cell r="A14">
            <v>13</v>
          </cell>
          <cell r="H14">
            <v>-31.343646019999998</v>
          </cell>
          <cell r="AK14">
            <v>-31.18348621473023</v>
          </cell>
          <cell r="AP14">
            <v>-31.540492695568883</v>
          </cell>
          <cell r="AQ14">
            <v>-30.826479733891578</v>
          </cell>
        </row>
        <row r="15">
          <cell r="A15">
            <v>14</v>
          </cell>
          <cell r="H15">
            <v>-31.299384439999994</v>
          </cell>
          <cell r="AK15">
            <v>-31.18348621473023</v>
          </cell>
          <cell r="AP15">
            <v>-31.540492695568883</v>
          </cell>
          <cell r="AQ15">
            <v>-30.826479733891578</v>
          </cell>
        </row>
        <row r="16">
          <cell r="A16">
            <v>15</v>
          </cell>
          <cell r="H16">
            <v>-31.256710129999998</v>
          </cell>
          <cell r="AK16">
            <v>-31.18348621473023</v>
          </cell>
          <cell r="AP16">
            <v>-31.540492695568883</v>
          </cell>
          <cell r="AQ16">
            <v>-30.826479733891578</v>
          </cell>
        </row>
        <row r="17">
          <cell r="A17">
            <v>16</v>
          </cell>
          <cell r="H17">
            <v>-31.209925530000003</v>
          </cell>
          <cell r="AK17">
            <v>-31.18348621473023</v>
          </cell>
          <cell r="AP17">
            <v>-31.540492695568883</v>
          </cell>
          <cell r="AQ17">
            <v>-30.826479733891578</v>
          </cell>
        </row>
        <row r="18">
          <cell r="A18">
            <v>17</v>
          </cell>
          <cell r="H18">
            <v>-31.283827402000004</v>
          </cell>
          <cell r="AK18">
            <v>-31.18348621473023</v>
          </cell>
          <cell r="AP18">
            <v>-31.540492695568883</v>
          </cell>
          <cell r="AQ18">
            <v>-30.826479733891578</v>
          </cell>
        </row>
        <row r="19">
          <cell r="A19">
            <v>18</v>
          </cell>
          <cell r="H19">
            <v>-31.207689452000007</v>
          </cell>
          <cell r="AK19">
            <v>-31.18348621473023</v>
          </cell>
          <cell r="AP19">
            <v>-31.540492695568883</v>
          </cell>
          <cell r="AQ19">
            <v>-30.826479733891578</v>
          </cell>
        </row>
        <row r="20">
          <cell r="A20">
            <v>19</v>
          </cell>
          <cell r="H20">
            <v>-31.255679126</v>
          </cell>
          <cell r="AK20">
            <v>-31.18348621473023</v>
          </cell>
          <cell r="AP20">
            <v>-31.540492695568883</v>
          </cell>
          <cell r="AQ20">
            <v>-30.826479733891578</v>
          </cell>
        </row>
        <row r="21">
          <cell r="A21">
            <v>20</v>
          </cell>
          <cell r="H21">
            <v>-31.350849034000003</v>
          </cell>
          <cell r="AK21">
            <v>-31.18348621473023</v>
          </cell>
          <cell r="AP21">
            <v>-31.540492695568883</v>
          </cell>
          <cell r="AQ21">
            <v>-30.826479733891578</v>
          </cell>
        </row>
        <row r="22">
          <cell r="A22">
            <v>21</v>
          </cell>
          <cell r="H22">
            <v>-31.398403634000001</v>
          </cell>
          <cell r="AK22">
            <v>-31.18348621473023</v>
          </cell>
          <cell r="AP22">
            <v>-31.540492695568883</v>
          </cell>
          <cell r="AQ22">
            <v>-30.826479733891578</v>
          </cell>
        </row>
        <row r="23">
          <cell r="A23">
            <v>22</v>
          </cell>
          <cell r="H23">
            <v>-31.302515348000004</v>
          </cell>
          <cell r="AK23">
            <v>-31.18348621473023</v>
          </cell>
          <cell r="AP23">
            <v>-31.540492695568883</v>
          </cell>
          <cell r="AQ23">
            <v>-30.826479733891578</v>
          </cell>
        </row>
        <row r="24">
          <cell r="A24">
            <v>23</v>
          </cell>
          <cell r="H24">
            <v>-30.995387292000004</v>
          </cell>
          <cell r="AK24">
            <v>-31.18348621473023</v>
          </cell>
          <cell r="AP24">
            <v>-31.540492695568883</v>
          </cell>
          <cell r="AQ24">
            <v>-30.826479733891578</v>
          </cell>
        </row>
        <row r="25">
          <cell r="A25">
            <v>24</v>
          </cell>
          <cell r="H25">
            <v>-31.146919978000007</v>
          </cell>
          <cell r="AK25">
            <v>-31.18348621473023</v>
          </cell>
          <cell r="AP25">
            <v>-31.540492695568883</v>
          </cell>
          <cell r="AQ25">
            <v>-30.826479733891578</v>
          </cell>
        </row>
        <row r="26">
          <cell r="A26">
            <v>25</v>
          </cell>
          <cell r="H26">
            <v>-30.869422641999996</v>
          </cell>
          <cell r="AK26">
            <v>-31.18348621473023</v>
          </cell>
          <cell r="AP26">
            <v>-31.540492695568883</v>
          </cell>
          <cell r="AQ26">
            <v>-30.826479733891578</v>
          </cell>
        </row>
        <row r="27">
          <cell r="A27">
            <v>26</v>
          </cell>
          <cell r="H27">
            <v>-30.866563726000003</v>
          </cell>
          <cell r="AK27">
            <v>-31.18348621473023</v>
          </cell>
          <cell r="AP27">
            <v>-31.540492695568883</v>
          </cell>
          <cell r="AQ27">
            <v>-30.826479733891578</v>
          </cell>
        </row>
        <row r="28">
          <cell r="A28">
            <v>27</v>
          </cell>
          <cell r="H28">
            <v>-30.912580108000007</v>
          </cell>
          <cell r="AK28">
            <v>-31.18348621473023</v>
          </cell>
          <cell r="AP28">
            <v>-31.540492695568883</v>
          </cell>
          <cell r="AQ28">
            <v>-30.826479733891578</v>
          </cell>
        </row>
        <row r="29">
          <cell r="A29">
            <v>28</v>
          </cell>
          <cell r="H29">
            <v>-30.662475647999997</v>
          </cell>
          <cell r="AK29">
            <v>-31.18348621473023</v>
          </cell>
          <cell r="AP29">
            <v>-31.540492695568883</v>
          </cell>
          <cell r="AQ29">
            <v>-30.826479733891578</v>
          </cell>
        </row>
        <row r="30">
          <cell r="A30">
            <v>29</v>
          </cell>
          <cell r="H30">
            <v>-31.124788724000005</v>
          </cell>
          <cell r="AK30">
            <v>-31.18348621473023</v>
          </cell>
          <cell r="AP30">
            <v>-31.540492695568883</v>
          </cell>
          <cell r="AQ30">
            <v>-30.826479733891578</v>
          </cell>
        </row>
        <row r="31">
          <cell r="A31">
            <v>30</v>
          </cell>
          <cell r="H31">
            <v>-31.123801745999998</v>
          </cell>
          <cell r="AK31">
            <v>-31.18348621473023</v>
          </cell>
          <cell r="AP31">
            <v>-31.540492695568883</v>
          </cell>
          <cell r="AQ31">
            <v>-30.826479733891578</v>
          </cell>
        </row>
        <row r="32">
          <cell r="A32">
            <v>31</v>
          </cell>
          <cell r="H32">
            <v>-31.094196952000004</v>
          </cell>
          <cell r="AK32">
            <v>-31.18348621473023</v>
          </cell>
          <cell r="AP32">
            <v>-31.540492695568883</v>
          </cell>
          <cell r="AQ32">
            <v>-30.826479733891578</v>
          </cell>
        </row>
        <row r="33">
          <cell r="A33">
            <v>32</v>
          </cell>
          <cell r="H33">
            <v>-31.035170927999999</v>
          </cell>
          <cell r="AK33">
            <v>-31.18348621473023</v>
          </cell>
          <cell r="AP33">
            <v>-31.540492695568883</v>
          </cell>
          <cell r="AQ33">
            <v>-30.826479733891578</v>
          </cell>
        </row>
        <row r="34">
          <cell r="A34">
            <v>33</v>
          </cell>
          <cell r="H34">
            <v>-31.345865248000006</v>
          </cell>
          <cell r="AK34">
            <v>-31.18348621473023</v>
          </cell>
          <cell r="AP34">
            <v>-31.540492695568883</v>
          </cell>
          <cell r="AQ34">
            <v>-30.826479733891578</v>
          </cell>
        </row>
        <row r="35">
          <cell r="A35">
            <v>34</v>
          </cell>
          <cell r="H35">
            <v>-31.048503072000006</v>
          </cell>
          <cell r="AK35">
            <v>-31.18348621473023</v>
          </cell>
          <cell r="AP35">
            <v>-31.540492695568883</v>
          </cell>
          <cell r="AQ35">
            <v>-30.826479733891578</v>
          </cell>
        </row>
        <row r="36">
          <cell r="A36">
            <v>35</v>
          </cell>
          <cell r="H36">
            <v>-31.053856032000002</v>
          </cell>
          <cell r="AK36">
            <v>-31.18348621473023</v>
          </cell>
          <cell r="AP36">
            <v>-31.540492695568883</v>
          </cell>
          <cell r="AQ36">
            <v>-30.826479733891578</v>
          </cell>
        </row>
        <row r="37">
          <cell r="A37">
            <v>36</v>
          </cell>
          <cell r="H37">
            <v>-31.468395552000008</v>
          </cell>
          <cell r="AK37">
            <v>-31.18348621473023</v>
          </cell>
          <cell r="AP37">
            <v>-31.540492695568883</v>
          </cell>
          <cell r="AQ37">
            <v>-30.826479733891578</v>
          </cell>
        </row>
        <row r="38">
          <cell r="A38">
            <v>37</v>
          </cell>
          <cell r="H38">
            <v>-31.257424946</v>
          </cell>
          <cell r="AK38">
            <v>-31.18348621473023</v>
          </cell>
          <cell r="AP38">
            <v>-31.540492695568883</v>
          </cell>
          <cell r="AQ38">
            <v>-30.826479733891578</v>
          </cell>
        </row>
        <row r="39">
          <cell r="A39">
            <v>38</v>
          </cell>
          <cell r="H39">
            <v>-31.658035556000002</v>
          </cell>
          <cell r="AK39">
            <v>-31.18348621473023</v>
          </cell>
          <cell r="AP39">
            <v>-31.540492695568883</v>
          </cell>
          <cell r="AQ39">
            <v>-30.826479733891578</v>
          </cell>
        </row>
        <row r="40">
          <cell r="A40">
            <v>39</v>
          </cell>
          <cell r="H40">
            <v>-31.675345891000006</v>
          </cell>
          <cell r="AK40">
            <v>-31.18348621473023</v>
          </cell>
          <cell r="AP40">
            <v>-31.540492695568883</v>
          </cell>
          <cell r="AQ40">
            <v>-30.826479733891578</v>
          </cell>
        </row>
        <row r="41">
          <cell r="A41">
            <v>40</v>
          </cell>
          <cell r="H41">
            <v>-31.197791105000007</v>
          </cell>
          <cell r="AK41">
            <v>-31.18348621473023</v>
          </cell>
          <cell r="AP41">
            <v>-31.540492695568883</v>
          </cell>
          <cell r="AQ41">
            <v>-30.826479733891578</v>
          </cell>
        </row>
        <row r="42">
          <cell r="A42">
            <v>41</v>
          </cell>
          <cell r="H42">
            <v>-31.271479187999997</v>
          </cell>
          <cell r="AK42">
            <v>-31.18348621473023</v>
          </cell>
          <cell r="AP42">
            <v>-31.540492695568883</v>
          </cell>
          <cell r="AQ42">
            <v>-30.826479733891578</v>
          </cell>
        </row>
        <row r="43">
          <cell r="A43">
            <v>42</v>
          </cell>
          <cell r="H43">
            <v>-31.130005919999999</v>
          </cell>
          <cell r="AK43">
            <v>-31.18348621473023</v>
          </cell>
          <cell r="AP43">
            <v>-31.540492695568883</v>
          </cell>
          <cell r="AQ43">
            <v>-30.826479733891578</v>
          </cell>
        </row>
        <row r="44">
          <cell r="A44">
            <v>43</v>
          </cell>
          <cell r="H44">
            <v>-31.083862963999994</v>
          </cell>
          <cell r="AK44">
            <v>-31.18348621473023</v>
          </cell>
          <cell r="AP44">
            <v>-31.540492695568883</v>
          </cell>
          <cell r="AQ44">
            <v>-30.826479733891578</v>
          </cell>
        </row>
        <row r="45">
          <cell r="A45">
            <v>44</v>
          </cell>
          <cell r="H45">
            <v>-31.171034283999997</v>
          </cell>
          <cell r="AK45">
            <v>-31.18348621473023</v>
          </cell>
          <cell r="AP45">
            <v>-31.540492695568883</v>
          </cell>
          <cell r="AQ45">
            <v>-30.826479733891578</v>
          </cell>
        </row>
        <row r="46">
          <cell r="A46">
            <v>45</v>
          </cell>
          <cell r="H46">
            <v>-31.158560625</v>
          </cell>
          <cell r="AK46">
            <v>-31.18348621473023</v>
          </cell>
          <cell r="AP46">
            <v>-31.540492695568883</v>
          </cell>
          <cell r="AQ46">
            <v>-30.826479733891578</v>
          </cell>
        </row>
        <row r="47">
          <cell r="A47">
            <v>46</v>
          </cell>
          <cell r="H47">
            <v>-31.298476104000002</v>
          </cell>
          <cell r="AK47">
            <v>-31.18348621473023</v>
          </cell>
          <cell r="AP47">
            <v>-31.540492695568883</v>
          </cell>
          <cell r="AQ47">
            <v>-30.826479733891578</v>
          </cell>
        </row>
        <row r="48">
          <cell r="A48">
            <v>47</v>
          </cell>
          <cell r="H48">
            <v>-31.122178290000001</v>
          </cell>
          <cell r="AK48">
            <v>-31.18348621473023</v>
          </cell>
          <cell r="AP48">
            <v>-31.540492695568883</v>
          </cell>
          <cell r="AQ48">
            <v>-30.826479733891578</v>
          </cell>
        </row>
        <row r="49">
          <cell r="A49">
            <v>48</v>
          </cell>
          <cell r="H49">
            <v>-31.191946164000001</v>
          </cell>
          <cell r="AK49">
            <v>-31.18348621473023</v>
          </cell>
          <cell r="AP49">
            <v>-31.540492695568883</v>
          </cell>
          <cell r="AQ49">
            <v>-30.826479733891578</v>
          </cell>
        </row>
        <row r="50">
          <cell r="A50">
            <v>49</v>
          </cell>
          <cell r="H50">
            <v>-31.255016716</v>
          </cell>
          <cell r="AK50">
            <v>-31.18348621473023</v>
          </cell>
          <cell r="AP50">
            <v>-31.540492695568883</v>
          </cell>
          <cell r="AQ50">
            <v>-30.826479733891578</v>
          </cell>
        </row>
        <row r="51">
          <cell r="A51">
            <v>50</v>
          </cell>
          <cell r="H51">
            <v>-31.186848124000001</v>
          </cell>
          <cell r="AK51">
            <v>-31.18348621473023</v>
          </cell>
          <cell r="AP51">
            <v>-31.540492695568883</v>
          </cell>
          <cell r="AQ51">
            <v>-30.826479733891578</v>
          </cell>
        </row>
        <row r="52">
          <cell r="A52">
            <v>51</v>
          </cell>
          <cell r="H52">
            <v>-31.124708884</v>
          </cell>
          <cell r="AK52">
            <v>-31.18348621473023</v>
          </cell>
          <cell r="AP52">
            <v>-31.540492695568883</v>
          </cell>
          <cell r="AQ52">
            <v>-30.826479733891578</v>
          </cell>
        </row>
        <row r="53">
          <cell r="A53">
            <v>52</v>
          </cell>
          <cell r="H53">
            <v>-31.180818772000009</v>
          </cell>
          <cell r="AK53">
            <v>-31.18348621473023</v>
          </cell>
          <cell r="AP53">
            <v>-31.540492695568883</v>
          </cell>
          <cell r="AQ53">
            <v>-30.826479733891578</v>
          </cell>
        </row>
        <row r="54">
          <cell r="A54">
            <v>53</v>
          </cell>
          <cell r="H54">
            <v>-31.175823519999994</v>
          </cell>
          <cell r="AK54">
            <v>-31.18348621473023</v>
          </cell>
          <cell r="AP54">
            <v>-31.540492695568883</v>
          </cell>
          <cell r="AQ54">
            <v>-30.826479733891578</v>
          </cell>
        </row>
        <row r="55">
          <cell r="A55">
            <v>54</v>
          </cell>
          <cell r="H55">
            <v>-31.219230480999997</v>
          </cell>
          <cell r="AK55">
            <v>-31.18348621473023</v>
          </cell>
          <cell r="AP55">
            <v>-31.540492695568883</v>
          </cell>
          <cell r="AQ55">
            <v>-30.826479733891578</v>
          </cell>
        </row>
        <row r="56">
          <cell r="A56">
            <v>55</v>
          </cell>
          <cell r="H56">
            <v>-31.317593043999999</v>
          </cell>
          <cell r="AK56">
            <v>-31.18348621473023</v>
          </cell>
          <cell r="AP56">
            <v>-31.540492695568883</v>
          </cell>
          <cell r="AQ56">
            <v>-30.826479733891578</v>
          </cell>
        </row>
        <row r="57">
          <cell r="A57">
            <v>56</v>
          </cell>
          <cell r="H57">
            <v>-31.295894668999999</v>
          </cell>
          <cell r="AK57">
            <v>-31.18348621473023</v>
          </cell>
          <cell r="AP57">
            <v>-31.540492695568883</v>
          </cell>
          <cell r="AQ57">
            <v>-30.826479733891578</v>
          </cell>
        </row>
        <row r="58">
          <cell r="A58">
            <v>57</v>
          </cell>
          <cell r="H58">
            <v>-31.289978520000005</v>
          </cell>
          <cell r="AK58">
            <v>-31.18348621473023</v>
          </cell>
          <cell r="AP58">
            <v>-31.540492695568883</v>
          </cell>
          <cell r="AQ58">
            <v>-30.826479733891578</v>
          </cell>
        </row>
        <row r="59">
          <cell r="A59">
            <v>58</v>
          </cell>
          <cell r="H59">
            <v>-31.374139559999996</v>
          </cell>
          <cell r="AK59">
            <v>-31.18348621473023</v>
          </cell>
          <cell r="AP59">
            <v>-31.540492695568883</v>
          </cell>
          <cell r="AQ59">
            <v>-30.826479733891578</v>
          </cell>
        </row>
        <row r="60">
          <cell r="A60">
            <v>59</v>
          </cell>
          <cell r="H60">
            <v>-30.865413235000005</v>
          </cell>
          <cell r="AK60">
            <v>-31.18348621473023</v>
          </cell>
          <cell r="AP60">
            <v>-31.540492695568883</v>
          </cell>
          <cell r="AQ60">
            <v>-30.826479733891578</v>
          </cell>
        </row>
        <row r="61">
          <cell r="A61">
            <v>60</v>
          </cell>
          <cell r="H61">
            <v>-31.399497330000003</v>
          </cell>
          <cell r="AK61">
            <v>-31.18348621473023</v>
          </cell>
          <cell r="AP61">
            <v>-31.540492695568883</v>
          </cell>
          <cell r="AQ61">
            <v>-30.826479733891578</v>
          </cell>
        </row>
        <row r="62">
          <cell r="A62">
            <v>61</v>
          </cell>
          <cell r="H62">
            <v>-31.390355560000003</v>
          </cell>
          <cell r="AK62">
            <v>-31.18348621473023</v>
          </cell>
          <cell r="AP62">
            <v>-31.540492695568883</v>
          </cell>
          <cell r="AQ62">
            <v>-30.826479733891578</v>
          </cell>
        </row>
        <row r="63">
          <cell r="A63">
            <v>62</v>
          </cell>
          <cell r="H63">
            <v>-30.533076450000003</v>
          </cell>
          <cell r="AK63">
            <v>-31.18348621473023</v>
          </cell>
          <cell r="AP63">
            <v>-31.540492695568883</v>
          </cell>
          <cell r="AQ63">
            <v>-30.826479733891578</v>
          </cell>
        </row>
        <row r="64">
          <cell r="A64">
            <v>63</v>
          </cell>
          <cell r="H64">
            <v>-31.270934855</v>
          </cell>
          <cell r="AK64">
            <v>-31.18348621473023</v>
          </cell>
          <cell r="AP64">
            <v>-31.540492695568883</v>
          </cell>
          <cell r="AQ64">
            <v>-30.826479733891578</v>
          </cell>
        </row>
        <row r="65">
          <cell r="A65">
            <v>64</v>
          </cell>
          <cell r="H65">
            <v>-31.188664844999998</v>
          </cell>
          <cell r="AK65">
            <v>-31.18348621473023</v>
          </cell>
          <cell r="AP65">
            <v>-31.540492695568883</v>
          </cell>
          <cell r="AQ65">
            <v>-30.826479733891578</v>
          </cell>
        </row>
        <row r="66">
          <cell r="A66">
            <v>65</v>
          </cell>
          <cell r="H66">
            <v>-31.248051929999995</v>
          </cell>
          <cell r="AK66">
            <v>-31.18348621473023</v>
          </cell>
          <cell r="AP66">
            <v>-31.540492695568883</v>
          </cell>
          <cell r="AQ66">
            <v>-30.826479733891578</v>
          </cell>
        </row>
        <row r="67">
          <cell r="A67">
            <v>66</v>
          </cell>
          <cell r="H67">
            <v>-31.090252249999992</v>
          </cell>
          <cell r="AK67">
            <v>-31.18348621473023</v>
          </cell>
          <cell r="AP67">
            <v>-31.540492695568883</v>
          </cell>
          <cell r="AQ67">
            <v>-30.826479733891578</v>
          </cell>
        </row>
        <row r="68">
          <cell r="A68">
            <v>67</v>
          </cell>
          <cell r="H68">
            <v>-31.059765464999998</v>
          </cell>
          <cell r="AK68">
            <v>-31.18348621473023</v>
          </cell>
          <cell r="AP68">
            <v>-31.540492695568883</v>
          </cell>
          <cell r="AQ68">
            <v>-30.826479733891578</v>
          </cell>
        </row>
        <row r="69">
          <cell r="A69">
            <v>68</v>
          </cell>
          <cell r="H69">
            <v>-31.127175919999999</v>
          </cell>
          <cell r="AK69">
            <v>-31.18348621473023</v>
          </cell>
          <cell r="AP69">
            <v>-31.540492695568883</v>
          </cell>
          <cell r="AQ69">
            <v>-30.826479733891578</v>
          </cell>
        </row>
        <row r="70">
          <cell r="A70">
            <v>69</v>
          </cell>
          <cell r="H70">
            <v>-31.165241454999993</v>
          </cell>
          <cell r="AK70">
            <v>-31.18348621473023</v>
          </cell>
          <cell r="AP70">
            <v>-31.540492695568883</v>
          </cell>
          <cell r="AQ70">
            <v>-30.826479733891578</v>
          </cell>
        </row>
        <row r="71">
          <cell r="A71">
            <v>70</v>
          </cell>
          <cell r="H71">
            <v>-31.247829619999997</v>
          </cell>
          <cell r="AK71">
            <v>-31.18348621473023</v>
          </cell>
          <cell r="AP71">
            <v>-31.540492695568883</v>
          </cell>
          <cell r="AQ71">
            <v>-30.826479733891578</v>
          </cell>
        </row>
        <row r="72">
          <cell r="A72">
            <v>71</v>
          </cell>
          <cell r="H72">
            <v>-31.052237239999997</v>
          </cell>
          <cell r="AK72">
            <v>-31.18348621473023</v>
          </cell>
          <cell r="AP72">
            <v>-31.540492695568883</v>
          </cell>
          <cell r="AQ72">
            <v>-30.826479733891578</v>
          </cell>
        </row>
        <row r="73">
          <cell r="A73">
            <v>72</v>
          </cell>
          <cell r="H73">
            <v>-31.385540559999995</v>
          </cell>
          <cell r="AK73">
            <v>-31.18348621473023</v>
          </cell>
          <cell r="AP73">
            <v>-31.540492695568883</v>
          </cell>
          <cell r="AQ73">
            <v>-30.826479733891578</v>
          </cell>
        </row>
        <row r="74">
          <cell r="A74">
            <v>73</v>
          </cell>
          <cell r="H74">
            <v>-31.141048807000004</v>
          </cell>
          <cell r="AK74">
            <v>-31.18348621473023</v>
          </cell>
          <cell r="AP74">
            <v>-31.540492695568883</v>
          </cell>
          <cell r="AQ74">
            <v>-30.826479733891578</v>
          </cell>
        </row>
        <row r="75">
          <cell r="A75">
            <v>74</v>
          </cell>
          <cell r="H75">
            <v>-31.159163548000002</v>
          </cell>
          <cell r="AK75">
            <v>-31.18348621473023</v>
          </cell>
          <cell r="AP75">
            <v>-31.540492695568883</v>
          </cell>
          <cell r="AQ75">
            <v>-30.826479733891578</v>
          </cell>
        </row>
        <row r="76">
          <cell r="A76">
            <v>75</v>
          </cell>
          <cell r="H76">
            <v>-31.004457733999999</v>
          </cell>
          <cell r="AK76">
            <v>-31.18348621473023</v>
          </cell>
          <cell r="AP76">
            <v>-31.540492695568883</v>
          </cell>
          <cell r="AQ76">
            <v>-30.826479733891578</v>
          </cell>
        </row>
        <row r="77">
          <cell r="A77">
            <v>76</v>
          </cell>
          <cell r="H77">
            <v>-31.060518413000004</v>
          </cell>
          <cell r="AK77">
            <v>-31.18348621473023</v>
          </cell>
          <cell r="AP77">
            <v>-31.540492695568883</v>
          </cell>
          <cell r="AQ77">
            <v>-30.826479733891578</v>
          </cell>
        </row>
        <row r="78">
          <cell r="A78">
            <v>77</v>
          </cell>
          <cell r="H78">
            <v>-31.325179581</v>
          </cell>
          <cell r="AK78">
            <v>-31.18348621473023</v>
          </cell>
          <cell r="AP78">
            <v>-31.540492695568883</v>
          </cell>
          <cell r="AQ78">
            <v>-30.826479733891578</v>
          </cell>
        </row>
        <row r="79">
          <cell r="A79">
            <v>78</v>
          </cell>
          <cell r="H79">
            <v>-31.492115143999996</v>
          </cell>
          <cell r="AK79">
            <v>-31.18348621473023</v>
          </cell>
          <cell r="AP79">
            <v>-31.540492695568883</v>
          </cell>
          <cell r="AQ79">
            <v>-30.826479733891578</v>
          </cell>
        </row>
        <row r="80">
          <cell r="A80">
            <v>79</v>
          </cell>
          <cell r="H80">
            <v>-31.379697493000002</v>
          </cell>
          <cell r="AK80">
            <v>-31.18348621473023</v>
          </cell>
          <cell r="AP80">
            <v>-31.540492695568883</v>
          </cell>
          <cell r="AQ80">
            <v>-30.826479733891578</v>
          </cell>
        </row>
        <row r="81">
          <cell r="A81">
            <v>80</v>
          </cell>
          <cell r="H81">
            <v>-31.258023240000007</v>
          </cell>
          <cell r="AK81">
            <v>-31.18348621473023</v>
          </cell>
          <cell r="AP81">
            <v>-31.540492695568883</v>
          </cell>
          <cell r="AQ81">
            <v>-30.826479733891578</v>
          </cell>
        </row>
        <row r="82">
          <cell r="A82">
            <v>81</v>
          </cell>
          <cell r="H82">
            <v>-31.203362290000008</v>
          </cell>
          <cell r="AK82">
            <v>-31.18348621473023</v>
          </cell>
          <cell r="AP82">
            <v>-31.540492695568883</v>
          </cell>
          <cell r="AQ82">
            <v>-30.826479733891578</v>
          </cell>
        </row>
        <row r="83">
          <cell r="A83">
            <v>82</v>
          </cell>
          <cell r="H83">
            <v>-31.162583289999997</v>
          </cell>
          <cell r="AK83">
            <v>-31.18348621473023</v>
          </cell>
          <cell r="AP83">
            <v>-31.540492695568883</v>
          </cell>
          <cell r="AQ83">
            <v>-30.826479733891578</v>
          </cell>
        </row>
        <row r="84">
          <cell r="A84">
            <v>83</v>
          </cell>
          <cell r="H84">
            <v>-31.173064435999994</v>
          </cell>
          <cell r="AK84">
            <v>-31.18348621473023</v>
          </cell>
          <cell r="AP84">
            <v>-31.540492695568883</v>
          </cell>
          <cell r="AQ84">
            <v>-30.826479733891578</v>
          </cell>
        </row>
        <row r="85">
          <cell r="A85">
            <v>84</v>
          </cell>
          <cell r="H85">
            <v>-31.452385451999998</v>
          </cell>
          <cell r="AK85">
            <v>-31.18348621473023</v>
          </cell>
          <cell r="AP85">
            <v>-31.540492695568883</v>
          </cell>
          <cell r="AQ85">
            <v>-30.826479733891578</v>
          </cell>
        </row>
        <row r="86">
          <cell r="A86">
            <v>85</v>
          </cell>
          <cell r="H86">
            <v>-31.135978867999999</v>
          </cell>
          <cell r="AK86">
            <v>-31.18348621473023</v>
          </cell>
          <cell r="AP86">
            <v>-31.540492695568883</v>
          </cell>
          <cell r="AQ86">
            <v>-30.826479733891578</v>
          </cell>
        </row>
        <row r="87">
          <cell r="A87">
            <v>86</v>
          </cell>
          <cell r="H87">
            <v>-31.086602606000003</v>
          </cell>
          <cell r="AK87">
            <v>-31.18348621473023</v>
          </cell>
          <cell r="AP87">
            <v>-31.540492695568883</v>
          </cell>
          <cell r="AQ87">
            <v>-30.826479733891578</v>
          </cell>
        </row>
        <row r="88">
          <cell r="A88">
            <v>87</v>
          </cell>
          <cell r="H88">
            <v>-31.102990197999997</v>
          </cell>
          <cell r="AK88">
            <v>-31.18348621473023</v>
          </cell>
          <cell r="AP88">
            <v>-31.540492695568883</v>
          </cell>
          <cell r="AQ88">
            <v>-30.826479733891578</v>
          </cell>
        </row>
        <row r="89">
          <cell r="A89">
            <v>88</v>
          </cell>
          <cell r="H89">
            <v>-31.145606069999996</v>
          </cell>
          <cell r="AK89">
            <v>-31.18348621473023</v>
          </cell>
          <cell r="AP89">
            <v>-31.540492695568883</v>
          </cell>
          <cell r="AQ89">
            <v>-30.826479733891578</v>
          </cell>
        </row>
        <row r="90">
          <cell r="A90">
            <v>89</v>
          </cell>
          <cell r="H90">
            <v>-31.151126207999997</v>
          </cell>
          <cell r="AK90">
            <v>-31.18348621473023</v>
          </cell>
          <cell r="AP90">
            <v>-31.540492695568883</v>
          </cell>
          <cell r="AQ90">
            <v>-30.826479733891578</v>
          </cell>
        </row>
        <row r="91">
          <cell r="A91">
            <v>90</v>
          </cell>
          <cell r="H91">
            <v>-31.223167363999998</v>
          </cell>
          <cell r="AK91">
            <v>-31.18348621473023</v>
          </cell>
          <cell r="AP91">
            <v>-31.540492695568883</v>
          </cell>
          <cell r="AQ91">
            <v>-30.826479733891578</v>
          </cell>
        </row>
        <row r="92">
          <cell r="A92">
            <v>91</v>
          </cell>
          <cell r="H92">
            <v>-31.280020354000001</v>
          </cell>
          <cell r="AK92">
            <v>-31.18348621473023</v>
          </cell>
          <cell r="AP92">
            <v>-31.540492695568883</v>
          </cell>
          <cell r="AQ92">
            <v>-30.826479733891578</v>
          </cell>
        </row>
        <row r="93">
          <cell r="A93">
            <v>92</v>
          </cell>
          <cell r="H93">
            <v>-31.256809636</v>
          </cell>
          <cell r="AK93">
            <v>-31.18348621473023</v>
          </cell>
          <cell r="AP93">
            <v>-31.540492695568883</v>
          </cell>
          <cell r="AQ93">
            <v>-30.826479733891578</v>
          </cell>
        </row>
        <row r="94">
          <cell r="A94">
            <v>93</v>
          </cell>
          <cell r="H94">
            <v>-31.195026665</v>
          </cell>
          <cell r="AK94">
            <v>-31.18348621473023</v>
          </cell>
          <cell r="AP94">
            <v>-31.540492695568883</v>
          </cell>
          <cell r="AQ94">
            <v>-30.826479733891578</v>
          </cell>
        </row>
        <row r="95">
          <cell r="A95">
            <v>94</v>
          </cell>
          <cell r="H95">
            <v>-31.250716057000005</v>
          </cell>
          <cell r="AK95">
            <v>-31.18348621473023</v>
          </cell>
          <cell r="AP95">
            <v>-31.540492695568883</v>
          </cell>
          <cell r="AQ95">
            <v>-30.826479733891578</v>
          </cell>
        </row>
        <row r="96">
          <cell r="A96">
            <v>95</v>
          </cell>
          <cell r="H96">
            <v>-31.285971035000003</v>
          </cell>
          <cell r="AK96">
            <v>-31.18348621473023</v>
          </cell>
          <cell r="AP96">
            <v>-31.540492695568883</v>
          </cell>
          <cell r="AQ96">
            <v>-30.826479733891578</v>
          </cell>
        </row>
        <row r="97">
          <cell r="A97">
            <v>96</v>
          </cell>
          <cell r="H97">
            <v>-31.100336325999997</v>
          </cell>
          <cell r="AK97">
            <v>-31.18348621473023</v>
          </cell>
          <cell r="AP97">
            <v>-31.540492695568883</v>
          </cell>
          <cell r="AQ97">
            <v>-30.826479733891578</v>
          </cell>
        </row>
        <row r="98">
          <cell r="A98">
            <v>97</v>
          </cell>
          <cell r="H98">
            <v>-31.241090856</v>
          </cell>
          <cell r="AK98">
            <v>-31.18348621473023</v>
          </cell>
          <cell r="AP98">
            <v>-31.540492695568883</v>
          </cell>
          <cell r="AQ98">
            <v>-30.826479733891578</v>
          </cell>
        </row>
        <row r="99">
          <cell r="A99">
            <v>98</v>
          </cell>
          <cell r="H99">
            <v>-31.26581221</v>
          </cell>
          <cell r="AK99">
            <v>-31.18348621473023</v>
          </cell>
          <cell r="AP99">
            <v>-31.540492695568883</v>
          </cell>
          <cell r="AQ99">
            <v>-30.826479733891578</v>
          </cell>
        </row>
        <row r="100">
          <cell r="A100">
            <v>99</v>
          </cell>
          <cell r="H100">
            <v>-31.150137623999999</v>
          </cell>
          <cell r="AK100">
            <v>-31.18348621473023</v>
          </cell>
          <cell r="AP100">
            <v>-31.540492695568883</v>
          </cell>
          <cell r="AQ100">
            <v>-30.826479733891578</v>
          </cell>
        </row>
        <row r="101">
          <cell r="A101">
            <v>100</v>
          </cell>
          <cell r="H101">
            <v>-31.162466556000002</v>
          </cell>
          <cell r="AK101">
            <v>-31.18348621473023</v>
          </cell>
          <cell r="AP101">
            <v>-31.540492695568883</v>
          </cell>
          <cell r="AQ101">
            <v>-30.826479733891578</v>
          </cell>
        </row>
        <row r="102">
          <cell r="A102">
            <v>101</v>
          </cell>
          <cell r="H102">
            <v>-31.196414315999998</v>
          </cell>
          <cell r="AK102">
            <v>-31.18348621473023</v>
          </cell>
          <cell r="AP102">
            <v>-31.540492695568883</v>
          </cell>
          <cell r="AQ102">
            <v>-30.826479733891578</v>
          </cell>
        </row>
        <row r="103">
          <cell r="A103">
            <v>102</v>
          </cell>
          <cell r="H103">
            <v>-31.184746044000004</v>
          </cell>
          <cell r="AK103">
            <v>-31.18348621473023</v>
          </cell>
          <cell r="AP103">
            <v>-31.540492695568883</v>
          </cell>
          <cell r="AQ103">
            <v>-30.826479733891578</v>
          </cell>
        </row>
        <row r="104">
          <cell r="A104">
            <v>103</v>
          </cell>
          <cell r="H104">
            <v>-31.237924092000004</v>
          </cell>
          <cell r="AK104">
            <v>-31.18348621473023</v>
          </cell>
          <cell r="AP104">
            <v>-31.540492695568883</v>
          </cell>
          <cell r="AQ104">
            <v>-30.826479733891578</v>
          </cell>
        </row>
        <row r="105">
          <cell r="A105">
            <v>104</v>
          </cell>
          <cell r="H105">
            <v>-31.185213588</v>
          </cell>
          <cell r="AK105">
            <v>-31.18348621473023</v>
          </cell>
          <cell r="AP105">
            <v>-31.540492695568883</v>
          </cell>
          <cell r="AQ105">
            <v>-30.826479733891578</v>
          </cell>
        </row>
        <row r="106">
          <cell r="A106">
            <v>105</v>
          </cell>
          <cell r="H106">
            <v>-31.063204932000001</v>
          </cell>
          <cell r="AK106">
            <v>-31.18348621473023</v>
          </cell>
          <cell r="AP106">
            <v>-31.540492695568883</v>
          </cell>
          <cell r="AQ106">
            <v>-30.826479733891578</v>
          </cell>
        </row>
        <row r="107">
          <cell r="A107">
            <v>106</v>
          </cell>
          <cell r="H107">
            <v>-31.202848127999996</v>
          </cell>
          <cell r="AK107">
            <v>-31.18348621473023</v>
          </cell>
          <cell r="AP107">
            <v>-31.540492695568883</v>
          </cell>
          <cell r="AQ107">
            <v>-30.826479733891578</v>
          </cell>
        </row>
        <row r="108">
          <cell r="A108">
            <v>107</v>
          </cell>
          <cell r="H108">
            <v>-31.216762644000003</v>
          </cell>
          <cell r="AK108">
            <v>-31.18348621473023</v>
          </cell>
          <cell r="AP108">
            <v>-31.540492695568883</v>
          </cell>
          <cell r="AQ108">
            <v>-30.826479733891578</v>
          </cell>
        </row>
        <row r="109">
          <cell r="A109">
            <v>108</v>
          </cell>
          <cell r="H109">
            <v>-31.249446696000007</v>
          </cell>
          <cell r="AK109">
            <v>-31.18348621473023</v>
          </cell>
          <cell r="AP109">
            <v>-31.540492695568883</v>
          </cell>
          <cell r="AQ109">
            <v>-30.826479733891578</v>
          </cell>
        </row>
        <row r="110">
          <cell r="A110">
            <v>109</v>
          </cell>
          <cell r="H110">
            <v>-31.15096555600001</v>
          </cell>
          <cell r="AK110">
            <v>-31.18348621473023</v>
          </cell>
          <cell r="AP110">
            <v>-31.540492695568883</v>
          </cell>
          <cell r="AQ110">
            <v>-30.826479733891578</v>
          </cell>
        </row>
        <row r="111">
          <cell r="A111">
            <v>110</v>
          </cell>
          <cell r="H111">
            <v>-31.415378316999998</v>
          </cell>
          <cell r="AK111">
            <v>-31.18348621473023</v>
          </cell>
          <cell r="AP111">
            <v>-31.540492695568883</v>
          </cell>
          <cell r="AQ111">
            <v>-30.826479733891578</v>
          </cell>
        </row>
        <row r="112">
          <cell r="A112">
            <v>111</v>
          </cell>
          <cell r="H112">
            <v>-31.110187893000003</v>
          </cell>
          <cell r="AK112">
            <v>-31.18348621473023</v>
          </cell>
          <cell r="AP112">
            <v>-31.540492695568883</v>
          </cell>
          <cell r="AQ112">
            <v>-30.826479733891578</v>
          </cell>
        </row>
        <row r="113">
          <cell r="A113">
            <v>112</v>
          </cell>
          <cell r="H113">
            <v>-31.120147228</v>
          </cell>
          <cell r="AK113">
            <v>-31.18348621473023</v>
          </cell>
          <cell r="AP113">
            <v>-31.540492695568883</v>
          </cell>
          <cell r="AQ113">
            <v>-30.826479733891578</v>
          </cell>
        </row>
        <row r="114">
          <cell r="A114">
            <v>113</v>
          </cell>
          <cell r="H114">
            <v>-31.237586493000009</v>
          </cell>
          <cell r="AK114">
            <v>-31.18348621473023</v>
          </cell>
          <cell r="AP114">
            <v>-31.540492695568883</v>
          </cell>
          <cell r="AQ114">
            <v>-30.826479733891578</v>
          </cell>
        </row>
        <row r="115">
          <cell r="A115">
            <v>114</v>
          </cell>
          <cell r="H115">
            <v>-30.786059566000006</v>
          </cell>
          <cell r="AK115">
            <v>-31.18348621473023</v>
          </cell>
          <cell r="AP115">
            <v>-31.540492695568883</v>
          </cell>
          <cell r="AQ115">
            <v>-30.826479733891578</v>
          </cell>
        </row>
        <row r="116">
          <cell r="A116">
            <v>115</v>
          </cell>
          <cell r="H116">
            <v>-31.258384820000011</v>
          </cell>
          <cell r="AK116">
            <v>-31.18348621473023</v>
          </cell>
          <cell r="AP116">
            <v>-31.540492695568883</v>
          </cell>
          <cell r="AQ116">
            <v>-30.826479733891578</v>
          </cell>
        </row>
        <row r="117">
          <cell r="A117">
            <v>116</v>
          </cell>
          <cell r="H117">
            <v>-31.215665845000004</v>
          </cell>
          <cell r="AK117">
            <v>-31.18348621473023</v>
          </cell>
          <cell r="AP117">
            <v>-31.540492695568883</v>
          </cell>
          <cell r="AQ117">
            <v>-30.826479733891578</v>
          </cell>
        </row>
        <row r="118">
          <cell r="A118">
            <v>117</v>
          </cell>
          <cell r="H118">
            <v>-31.204025093999999</v>
          </cell>
          <cell r="AK118">
            <v>-31.18348621473023</v>
          </cell>
          <cell r="AP118">
            <v>-31.540492695568883</v>
          </cell>
          <cell r="AQ118">
            <v>-30.826479733891578</v>
          </cell>
        </row>
        <row r="119">
          <cell r="A119">
            <v>118</v>
          </cell>
          <cell r="H119">
            <v>-31.112129970000002</v>
          </cell>
          <cell r="AK119">
            <v>-31.18348621473023</v>
          </cell>
          <cell r="AP119">
            <v>-31.540492695568883</v>
          </cell>
          <cell r="AQ119">
            <v>-30.826479733891578</v>
          </cell>
        </row>
        <row r="120">
          <cell r="A120">
            <v>119</v>
          </cell>
          <cell r="H120">
            <v>-31.184563981999997</v>
          </cell>
          <cell r="AK120">
            <v>-31.18348621473023</v>
          </cell>
          <cell r="AP120">
            <v>-31.540492695568883</v>
          </cell>
          <cell r="AQ120">
            <v>-30.826479733891578</v>
          </cell>
        </row>
        <row r="121">
          <cell r="A121">
            <v>120</v>
          </cell>
          <cell r="H121">
            <v>-31.118579292000003</v>
          </cell>
          <cell r="AK121">
            <v>-31.18348621473023</v>
          </cell>
          <cell r="AP121">
            <v>-31.540492695568883</v>
          </cell>
          <cell r="AQ121">
            <v>-30.826479733891578</v>
          </cell>
        </row>
        <row r="122">
          <cell r="A122">
            <v>121</v>
          </cell>
          <cell r="H122">
            <v>-31.168188669999996</v>
          </cell>
          <cell r="AK122">
            <v>-31.18348621473023</v>
          </cell>
          <cell r="AP122">
            <v>-31.540492695568883</v>
          </cell>
          <cell r="AQ122">
            <v>-30.826479733891578</v>
          </cell>
        </row>
        <row r="123">
          <cell r="A123">
            <v>122</v>
          </cell>
          <cell r="H123">
            <v>-31.093666600000002</v>
          </cell>
          <cell r="AK123">
            <v>-31.18348621473023</v>
          </cell>
          <cell r="AP123">
            <v>-31.540492695568883</v>
          </cell>
          <cell r="AQ123">
            <v>-30.826479733891578</v>
          </cell>
        </row>
        <row r="124">
          <cell r="A124">
            <v>123</v>
          </cell>
          <cell r="H124">
            <v>-31.169608137999997</v>
          </cell>
          <cell r="AK124">
            <v>-31.18348621473023</v>
          </cell>
          <cell r="AP124">
            <v>-31.540492695568883</v>
          </cell>
          <cell r="AQ124">
            <v>-30.826479733891578</v>
          </cell>
        </row>
        <row r="125">
          <cell r="A125">
            <v>124</v>
          </cell>
          <cell r="H125">
            <v>-31.171305327999999</v>
          </cell>
          <cell r="AK125">
            <v>-31.18348621473023</v>
          </cell>
          <cell r="AP125">
            <v>-31.540492695568883</v>
          </cell>
          <cell r="AQ125">
            <v>-30.826479733891578</v>
          </cell>
        </row>
        <row r="126">
          <cell r="A126">
            <v>125</v>
          </cell>
          <cell r="H126">
            <v>-31.170811599999997</v>
          </cell>
          <cell r="AK126">
            <v>-31.18348621473023</v>
          </cell>
          <cell r="AP126">
            <v>-31.540492695568883</v>
          </cell>
          <cell r="AQ126">
            <v>-30.826479733891578</v>
          </cell>
        </row>
        <row r="127">
          <cell r="A127">
            <v>126</v>
          </cell>
          <cell r="H127">
            <v>-31.190665368000005</v>
          </cell>
          <cell r="AK127">
            <v>-31.18348621473023</v>
          </cell>
          <cell r="AP127">
            <v>-31.540492695568883</v>
          </cell>
          <cell r="AQ127">
            <v>-30.826479733891578</v>
          </cell>
        </row>
        <row r="128">
          <cell r="A128">
            <v>127</v>
          </cell>
          <cell r="H128">
            <v>-31.113603040000001</v>
          </cell>
          <cell r="AK128">
            <v>-31.18348621473023</v>
          </cell>
          <cell r="AP128">
            <v>-31.540492695568883</v>
          </cell>
          <cell r="AQ128">
            <v>-30.826479733891578</v>
          </cell>
        </row>
        <row r="129">
          <cell r="A129">
            <v>128</v>
          </cell>
          <cell r="H129">
            <v>-31.311875336</v>
          </cell>
          <cell r="AK129">
            <v>-31.18348621473023</v>
          </cell>
          <cell r="AP129">
            <v>-31.540492695568883</v>
          </cell>
          <cell r="AQ129">
            <v>-30.826479733891578</v>
          </cell>
        </row>
        <row r="130">
          <cell r="A130">
            <v>129</v>
          </cell>
          <cell r="H130">
            <v>-31.358069959999995</v>
          </cell>
          <cell r="AK130">
            <v>-31.18348621473023</v>
          </cell>
          <cell r="AP130">
            <v>-31.540492695568883</v>
          </cell>
          <cell r="AQ130">
            <v>-30.826479733891578</v>
          </cell>
        </row>
        <row r="131">
          <cell r="A131">
            <v>130</v>
          </cell>
          <cell r="H131">
            <v>-31.416454831999999</v>
          </cell>
          <cell r="AK131">
            <v>-31.18348621473023</v>
          </cell>
          <cell r="AP131">
            <v>-31.540492695568883</v>
          </cell>
          <cell r="AQ131">
            <v>-30.826479733891578</v>
          </cell>
        </row>
        <row r="132">
          <cell r="A132">
            <v>131</v>
          </cell>
          <cell r="H132">
            <v>-31.138635311999998</v>
          </cell>
          <cell r="AK132">
            <v>-31.18348621473023</v>
          </cell>
          <cell r="AP132">
            <v>-31.540492695568883</v>
          </cell>
          <cell r="AQ132">
            <v>-30.826479733891578</v>
          </cell>
        </row>
        <row r="133">
          <cell r="A133">
            <v>132</v>
          </cell>
          <cell r="H133">
            <v>-30.972025072000001</v>
          </cell>
          <cell r="AK133">
            <v>-31.18348621473023</v>
          </cell>
          <cell r="AP133">
            <v>-31.540492695568883</v>
          </cell>
          <cell r="AQ133">
            <v>-30.826479733891578</v>
          </cell>
        </row>
        <row r="134">
          <cell r="A134">
            <v>133</v>
          </cell>
          <cell r="H134">
            <v>-31.142729279999998</v>
          </cell>
          <cell r="AK134">
            <v>-31.18348621473023</v>
          </cell>
          <cell r="AP134">
            <v>-31.540492695568883</v>
          </cell>
          <cell r="AQ134">
            <v>-30.826479733891578</v>
          </cell>
        </row>
        <row r="135">
          <cell r="A135">
            <v>134</v>
          </cell>
          <cell r="H135">
            <v>-31.069109144000002</v>
          </cell>
          <cell r="AK135">
            <v>-31.18348621473023</v>
          </cell>
          <cell r="AP135">
            <v>-31.540492695568883</v>
          </cell>
          <cell r="AQ135">
            <v>-30.826479733891578</v>
          </cell>
        </row>
        <row r="136">
          <cell r="A136">
            <v>135</v>
          </cell>
          <cell r="H136">
            <v>-31.130233755999996</v>
          </cell>
          <cell r="AK136">
            <v>-31.18348621473023</v>
          </cell>
          <cell r="AP136">
            <v>-31.540492695568883</v>
          </cell>
          <cell r="AQ136">
            <v>-30.826479733891578</v>
          </cell>
        </row>
        <row r="137">
          <cell r="A137">
            <v>136</v>
          </cell>
          <cell r="H137">
            <v>-31.251910290000005</v>
          </cell>
          <cell r="AK137">
            <v>-31.18348621473023</v>
          </cell>
          <cell r="AP137">
            <v>-31.540492695568883</v>
          </cell>
          <cell r="AQ137">
            <v>-30.826479733891578</v>
          </cell>
        </row>
        <row r="138">
          <cell r="A138">
            <v>137</v>
          </cell>
          <cell r="H138">
            <v>-31.128612359999998</v>
          </cell>
          <cell r="AK138">
            <v>-31.18348621473023</v>
          </cell>
          <cell r="AP138">
            <v>-31.540492695568883</v>
          </cell>
          <cell r="AQ138">
            <v>-30.826479733891578</v>
          </cell>
        </row>
        <row r="139">
          <cell r="A139">
            <v>138</v>
          </cell>
          <cell r="H139">
            <v>-31.183185675999994</v>
          </cell>
          <cell r="AK139">
            <v>-31.18348621473023</v>
          </cell>
          <cell r="AP139">
            <v>-31.540492695568883</v>
          </cell>
          <cell r="AQ139">
            <v>-30.826479733891578</v>
          </cell>
        </row>
        <row r="140">
          <cell r="A140">
            <v>139</v>
          </cell>
          <cell r="H140">
            <v>-31.004206134</v>
          </cell>
          <cell r="AK140">
            <v>-31.18348621473023</v>
          </cell>
          <cell r="AP140">
            <v>-31.540492695568883</v>
          </cell>
          <cell r="AQ140">
            <v>-30.826479733891578</v>
          </cell>
        </row>
        <row r="141">
          <cell r="A141">
            <v>140</v>
          </cell>
          <cell r="H141">
            <v>-31.170953372</v>
          </cell>
          <cell r="AK141">
            <v>-31.18348621473023</v>
          </cell>
          <cell r="AP141">
            <v>-31.540492695568883</v>
          </cell>
          <cell r="AQ141">
            <v>-30.826479733891578</v>
          </cell>
        </row>
        <row r="142">
          <cell r="A142">
            <v>141</v>
          </cell>
          <cell r="H142">
            <v>-31.265548488</v>
          </cell>
          <cell r="AK142">
            <v>-31.18348621473023</v>
          </cell>
          <cell r="AP142">
            <v>-31.540492695568883</v>
          </cell>
          <cell r="AQ142">
            <v>-30.826479733891578</v>
          </cell>
        </row>
        <row r="143">
          <cell r="A143">
            <v>142</v>
          </cell>
          <cell r="H143">
            <v>-31.131629388</v>
          </cell>
          <cell r="AK143">
            <v>-31.18348621473023</v>
          </cell>
          <cell r="AP143">
            <v>-31.540492695568883</v>
          </cell>
          <cell r="AQ143">
            <v>-30.826479733891578</v>
          </cell>
        </row>
        <row r="144">
          <cell r="A144">
            <v>143</v>
          </cell>
          <cell r="H144">
            <v>-31.300346929999996</v>
          </cell>
          <cell r="AK144">
            <v>-31.18348621473023</v>
          </cell>
          <cell r="AP144">
            <v>-31.540492695568883</v>
          </cell>
          <cell r="AQ144">
            <v>-30.826479733891578</v>
          </cell>
        </row>
        <row r="145">
          <cell r="A145">
            <v>144</v>
          </cell>
          <cell r="H145">
            <v>-31.218111615999998</v>
          </cell>
          <cell r="AK145">
            <v>-31.18348621473023</v>
          </cell>
          <cell r="AP145">
            <v>-31.540492695568883</v>
          </cell>
          <cell r="AQ145">
            <v>-30.826479733891578</v>
          </cell>
        </row>
        <row r="146">
          <cell r="A146">
            <v>145</v>
          </cell>
          <cell r="H146">
            <v>-31.236859592000005</v>
          </cell>
          <cell r="AK146">
            <v>-31.18348621473023</v>
          </cell>
          <cell r="AP146">
            <v>-31.540492695568883</v>
          </cell>
          <cell r="AQ146">
            <v>-30.826479733891578</v>
          </cell>
        </row>
        <row r="147">
          <cell r="A147">
            <v>146</v>
          </cell>
          <cell r="H147">
            <v>-31.149385964</v>
          </cell>
          <cell r="AK147">
            <v>-31.18348621473023</v>
          </cell>
          <cell r="AP147">
            <v>-31.540492695568883</v>
          </cell>
          <cell r="AQ147">
            <v>-30.826479733891578</v>
          </cell>
        </row>
        <row r="148">
          <cell r="A148">
            <v>147</v>
          </cell>
          <cell r="H148">
            <v>-31.123955340000006</v>
          </cell>
          <cell r="AK148">
            <v>-31.18348621473023</v>
          </cell>
          <cell r="AP148">
            <v>-31.540492695568883</v>
          </cell>
          <cell r="AQ148">
            <v>-30.826479733891578</v>
          </cell>
        </row>
        <row r="149">
          <cell r="A149">
            <v>148</v>
          </cell>
          <cell r="H149">
            <v>-31.208473571999999</v>
          </cell>
          <cell r="AK149">
            <v>-31.18348621473023</v>
          </cell>
          <cell r="AP149">
            <v>-31.540492695568883</v>
          </cell>
          <cell r="AQ149">
            <v>-30.826479733891578</v>
          </cell>
        </row>
        <row r="150">
          <cell r="A150">
            <v>149</v>
          </cell>
          <cell r="H150">
            <v>-31.094279508000003</v>
          </cell>
          <cell r="AK150">
            <v>-31.18348621473023</v>
          </cell>
          <cell r="AP150">
            <v>-31.540492695568883</v>
          </cell>
          <cell r="AQ150">
            <v>-30.826479733891578</v>
          </cell>
        </row>
        <row r="151">
          <cell r="A151">
            <v>150</v>
          </cell>
          <cell r="H151">
            <v>-30.980806519999998</v>
          </cell>
          <cell r="AK151">
            <v>-31.18348621473023</v>
          </cell>
          <cell r="AP151">
            <v>-31.540492695568883</v>
          </cell>
          <cell r="AQ151">
            <v>-30.826479733891578</v>
          </cell>
        </row>
        <row r="152">
          <cell r="A152">
            <v>151</v>
          </cell>
          <cell r="H152">
            <v>-31.181032060000003</v>
          </cell>
          <cell r="AK152">
            <v>-31.18348621473023</v>
          </cell>
          <cell r="AP152">
            <v>-31.540492695568883</v>
          </cell>
          <cell r="AQ152">
            <v>-30.826479733891578</v>
          </cell>
        </row>
        <row r="153">
          <cell r="A153">
            <v>152</v>
          </cell>
          <cell r="H153">
            <v>-31.216943676000003</v>
          </cell>
          <cell r="AK153">
            <v>-31.18348621473023</v>
          </cell>
          <cell r="AP153">
            <v>-31.540492695568883</v>
          </cell>
          <cell r="AQ153">
            <v>-30.826479733891578</v>
          </cell>
        </row>
        <row r="154">
          <cell r="A154">
            <v>153</v>
          </cell>
          <cell r="H154">
            <v>-31.273021199000002</v>
          </cell>
          <cell r="AK154">
            <v>-31.18348621473023</v>
          </cell>
          <cell r="AP154">
            <v>-31.540492695568883</v>
          </cell>
          <cell r="AQ154">
            <v>-30.826479733891578</v>
          </cell>
        </row>
        <row r="155">
          <cell r="A155">
            <v>154</v>
          </cell>
          <cell r="H155">
            <v>-31.241279021999997</v>
          </cell>
          <cell r="AK155">
            <v>-31.18348621473023</v>
          </cell>
          <cell r="AP155">
            <v>-31.540492695568883</v>
          </cell>
          <cell r="AQ155">
            <v>-30.826479733891578</v>
          </cell>
        </row>
        <row r="156">
          <cell r="A156">
            <v>155</v>
          </cell>
          <cell r="H156">
            <v>-31.255571629999995</v>
          </cell>
          <cell r="AK156">
            <v>-31.18348621473023</v>
          </cell>
          <cell r="AP156">
            <v>-31.540492695568883</v>
          </cell>
          <cell r="AQ156">
            <v>-30.826479733891578</v>
          </cell>
        </row>
        <row r="157">
          <cell r="A157">
            <v>156</v>
          </cell>
          <cell r="H157">
            <v>-31.245775914999999</v>
          </cell>
          <cell r="AK157">
            <v>-31.18348621473023</v>
          </cell>
          <cell r="AP157">
            <v>-31.540492695568883</v>
          </cell>
          <cell r="AQ157">
            <v>-30.826479733891578</v>
          </cell>
        </row>
        <row r="158">
          <cell r="A158">
            <v>157</v>
          </cell>
          <cell r="H158">
            <v>-31.215678199999996</v>
          </cell>
          <cell r="AK158">
            <v>-31.18348621473023</v>
          </cell>
          <cell r="AP158">
            <v>-31.540492695568883</v>
          </cell>
          <cell r="AQ158">
            <v>-30.826479733891578</v>
          </cell>
        </row>
        <row r="159">
          <cell r="A159">
            <v>158</v>
          </cell>
          <cell r="H159">
            <v>-31.185326710000002</v>
          </cell>
          <cell r="AK159">
            <v>-31.18348621473023</v>
          </cell>
          <cell r="AP159">
            <v>-31.540492695568883</v>
          </cell>
          <cell r="AQ159">
            <v>-30.826479733891578</v>
          </cell>
        </row>
        <row r="160">
          <cell r="A160">
            <v>159</v>
          </cell>
          <cell r="H160">
            <v>-31.144428331000004</v>
          </cell>
          <cell r="AK160">
            <v>-31.18348621473023</v>
          </cell>
          <cell r="AP160">
            <v>-31.540492695568883</v>
          </cell>
          <cell r="AQ160">
            <v>-30.826479733891578</v>
          </cell>
        </row>
        <row r="161">
          <cell r="A161">
            <v>160</v>
          </cell>
          <cell r="H161">
            <v>-31.004324228999995</v>
          </cell>
          <cell r="AK161">
            <v>-31.18348621473023</v>
          </cell>
          <cell r="AP161">
            <v>-31.540492695568883</v>
          </cell>
          <cell r="AQ161">
            <v>-30.826479733891578</v>
          </cell>
        </row>
        <row r="162">
          <cell r="A162">
            <v>161</v>
          </cell>
          <cell r="H162">
            <v>-31.260068522999997</v>
          </cell>
          <cell r="AK162">
            <v>-31.18348621473023</v>
          </cell>
          <cell r="AP162">
            <v>-31.540492695568883</v>
          </cell>
          <cell r="AQ162">
            <v>-30.826479733891578</v>
          </cell>
        </row>
        <row r="163">
          <cell r="A163">
            <v>162</v>
          </cell>
          <cell r="H163">
            <v>-31.151628978999998</v>
          </cell>
          <cell r="AK163">
            <v>-31.18348621473023</v>
          </cell>
          <cell r="AP163">
            <v>-31.540492695568883</v>
          </cell>
          <cell r="AQ163">
            <v>-30.826479733891578</v>
          </cell>
        </row>
        <row r="164">
          <cell r="A164">
            <v>163</v>
          </cell>
          <cell r="H164">
            <v>-31.243287732999999</v>
          </cell>
          <cell r="AK164">
            <v>-31.18348621473023</v>
          </cell>
          <cell r="AP164">
            <v>-31.540492695568883</v>
          </cell>
          <cell r="AQ164">
            <v>-30.826479733891578</v>
          </cell>
        </row>
        <row r="165">
          <cell r="A165">
            <v>164</v>
          </cell>
          <cell r="H165">
            <v>-31.234083337000005</v>
          </cell>
          <cell r="AK165">
            <v>-31.18348621473023</v>
          </cell>
          <cell r="AP165">
            <v>-31.540492695568883</v>
          </cell>
          <cell r="AQ165">
            <v>-30.826479733891578</v>
          </cell>
        </row>
        <row r="166">
          <cell r="A166">
            <v>165</v>
          </cell>
          <cell r="H166">
            <v>-30.959380774</v>
          </cell>
          <cell r="AK166">
            <v>-31.18348621473023</v>
          </cell>
          <cell r="AP166">
            <v>-31.540492695568883</v>
          </cell>
          <cell r="AQ166">
            <v>-30.826479733891578</v>
          </cell>
        </row>
        <row r="167">
          <cell r="A167">
            <v>166</v>
          </cell>
          <cell r="H167">
            <v>-31.179586824999998</v>
          </cell>
          <cell r="AK167">
            <v>-31.18348621473023</v>
          </cell>
          <cell r="AP167">
            <v>-31.540492695568883</v>
          </cell>
          <cell r="AQ167">
            <v>-30.826479733891578</v>
          </cell>
        </row>
        <row r="168">
          <cell r="A168">
            <v>167</v>
          </cell>
          <cell r="H168">
            <v>-31.106215218999996</v>
          </cell>
          <cell r="AK168">
            <v>-31.18348621473023</v>
          </cell>
          <cell r="AP168">
            <v>-31.540492695568883</v>
          </cell>
          <cell r="AQ168">
            <v>-30.826479733891578</v>
          </cell>
        </row>
        <row r="169">
          <cell r="A169">
            <v>168</v>
          </cell>
          <cell r="H169">
            <v>-31.255178434000005</v>
          </cell>
          <cell r="AK169">
            <v>-31.18348621473023</v>
          </cell>
          <cell r="AP169">
            <v>-31.540492695568883</v>
          </cell>
          <cell r="AQ169">
            <v>-30.826479733891578</v>
          </cell>
        </row>
        <row r="170">
          <cell r="A170">
            <v>169</v>
          </cell>
          <cell r="H170">
            <v>-31.202313979000007</v>
          </cell>
          <cell r="AK170">
            <v>-31.18348621473023</v>
          </cell>
          <cell r="AP170">
            <v>-31.540492695568883</v>
          </cell>
          <cell r="AQ170">
            <v>-30.826479733891578</v>
          </cell>
        </row>
        <row r="171">
          <cell r="A171">
            <v>170</v>
          </cell>
          <cell r="H171">
            <v>-31.170493936000003</v>
          </cell>
          <cell r="AK171">
            <v>-31.18348621473023</v>
          </cell>
          <cell r="AP171">
            <v>-31.540492695568883</v>
          </cell>
          <cell r="AQ171">
            <v>-30.826479733891578</v>
          </cell>
        </row>
        <row r="172">
          <cell r="A172">
            <v>171</v>
          </cell>
          <cell r="H172">
            <v>-31.335764850000004</v>
          </cell>
          <cell r="AK172">
            <v>-31.18348621473023</v>
          </cell>
          <cell r="AP172">
            <v>-31.540492695568883</v>
          </cell>
          <cell r="AQ172">
            <v>-30.826479733891578</v>
          </cell>
        </row>
        <row r="173">
          <cell r="A173">
            <v>172</v>
          </cell>
          <cell r="H173">
            <v>-31.227856799999998</v>
          </cell>
          <cell r="AK173">
            <v>-31.18348621473023</v>
          </cell>
          <cell r="AP173">
            <v>-31.540492695568883</v>
          </cell>
          <cell r="AQ173">
            <v>-30.826479733891578</v>
          </cell>
        </row>
        <row r="174">
          <cell r="A174">
            <v>173</v>
          </cell>
          <cell r="H174">
            <v>-31.246834724999999</v>
          </cell>
          <cell r="AK174">
            <v>-31.18348621473023</v>
          </cell>
          <cell r="AP174">
            <v>-31.540492695568883</v>
          </cell>
          <cell r="AQ174">
            <v>-30.826479733891578</v>
          </cell>
        </row>
        <row r="175">
          <cell r="A175">
            <v>174</v>
          </cell>
          <cell r="H175">
            <v>-31.176399599999996</v>
          </cell>
          <cell r="AK175">
            <v>-31.18348621473023</v>
          </cell>
          <cell r="AP175">
            <v>-31.540492695568883</v>
          </cell>
          <cell r="AQ175">
            <v>-30.826479733891578</v>
          </cell>
        </row>
        <row r="176">
          <cell r="A176">
            <v>175</v>
          </cell>
          <cell r="H176">
            <v>-31.225657949999999</v>
          </cell>
          <cell r="AK176">
            <v>-31.18348621473023</v>
          </cell>
          <cell r="AP176">
            <v>-31.540492695568883</v>
          </cell>
          <cell r="AQ176">
            <v>-30.826479733891578</v>
          </cell>
        </row>
        <row r="177">
          <cell r="A177">
            <v>176</v>
          </cell>
          <cell r="H177">
            <v>-31.104793125</v>
          </cell>
          <cell r="AK177">
            <v>-31.18348621473023</v>
          </cell>
          <cell r="AP177">
            <v>-31.540492695568883</v>
          </cell>
          <cell r="AQ177">
            <v>-30.826479733891578</v>
          </cell>
        </row>
        <row r="178">
          <cell r="A178">
            <v>177</v>
          </cell>
          <cell r="H178">
            <v>-31.057856924999996</v>
          </cell>
          <cell r="AK178">
            <v>-31.18348621473023</v>
          </cell>
          <cell r="AP178">
            <v>-31.540492695568883</v>
          </cell>
          <cell r="AQ178">
            <v>-30.826479733891578</v>
          </cell>
        </row>
        <row r="179">
          <cell r="A179">
            <v>178</v>
          </cell>
          <cell r="H179">
            <v>-31.207512300000005</v>
          </cell>
          <cell r="AK179">
            <v>-31.18348621473023</v>
          </cell>
          <cell r="AP179">
            <v>-31.540492695568883</v>
          </cell>
          <cell r="AQ179">
            <v>-30.826479733891578</v>
          </cell>
        </row>
        <row r="180">
          <cell r="A180">
            <v>179</v>
          </cell>
          <cell r="H180">
            <v>-30.914911125000003</v>
          </cell>
          <cell r="AK180">
            <v>-31.18348621473023</v>
          </cell>
          <cell r="AP180">
            <v>-31.540492695568883</v>
          </cell>
          <cell r="AQ180">
            <v>-30.826479733891578</v>
          </cell>
        </row>
        <row r="181">
          <cell r="A181">
            <v>180</v>
          </cell>
          <cell r="H181">
            <v>-31.021363422</v>
          </cell>
          <cell r="AK181">
            <v>-31.18348621473023</v>
          </cell>
          <cell r="AP181">
            <v>-31.540492695568883</v>
          </cell>
          <cell r="AQ181">
            <v>-30.826479733891578</v>
          </cell>
        </row>
        <row r="182">
          <cell r="A182">
            <v>181</v>
          </cell>
          <cell r="H182">
            <v>-31.273868220000004</v>
          </cell>
          <cell r="AK182">
            <v>-31.18348621473023</v>
          </cell>
          <cell r="AP182">
            <v>-31.540492695568883</v>
          </cell>
          <cell r="AQ182">
            <v>-30.826479733891578</v>
          </cell>
        </row>
        <row r="183">
          <cell r="A183">
            <v>182</v>
          </cell>
          <cell r="H183">
            <v>-31.124656248000001</v>
          </cell>
          <cell r="AK183">
            <v>-31.18348621473023</v>
          </cell>
          <cell r="AP183">
            <v>-31.540492695568883</v>
          </cell>
          <cell r="AQ183">
            <v>-30.826479733891578</v>
          </cell>
        </row>
        <row r="184">
          <cell r="A184">
            <v>183</v>
          </cell>
          <cell r="H184">
            <v>-31.233474321000003</v>
          </cell>
          <cell r="AK184">
            <v>-31.18348621473023</v>
          </cell>
          <cell r="AP184">
            <v>-31.540492695568883</v>
          </cell>
          <cell r="AQ184">
            <v>-30.826479733891578</v>
          </cell>
        </row>
        <row r="185">
          <cell r="A185">
            <v>184</v>
          </cell>
          <cell r="H185">
            <v>-31.191161231999999</v>
          </cell>
          <cell r="AK185">
            <v>-31.18348621473023</v>
          </cell>
          <cell r="AP185">
            <v>-31.540492695568883</v>
          </cell>
          <cell r="AQ185">
            <v>-30.826479733891578</v>
          </cell>
        </row>
        <row r="186">
          <cell r="A186">
            <v>185</v>
          </cell>
          <cell r="H186">
            <v>-31.274494482000001</v>
          </cell>
          <cell r="AK186">
            <v>-31.18348621473023</v>
          </cell>
          <cell r="AP186">
            <v>-31.540492695568883</v>
          </cell>
          <cell r="AQ186">
            <v>-30.826479733891578</v>
          </cell>
        </row>
        <row r="187">
          <cell r="A187">
            <v>186</v>
          </cell>
          <cell r="H187">
            <v>-31.218999588000003</v>
          </cell>
          <cell r="AK187">
            <v>-31.18348621473023</v>
          </cell>
          <cell r="AP187">
            <v>-31.540492695568883</v>
          </cell>
          <cell r="AQ187">
            <v>-30.826479733891578</v>
          </cell>
        </row>
        <row r="188">
          <cell r="A188">
            <v>187</v>
          </cell>
          <cell r="H188">
            <v>-30.921545340000002</v>
          </cell>
          <cell r="AK188">
            <v>-31.18348621473023</v>
          </cell>
          <cell r="AP188">
            <v>-31.540492695568883</v>
          </cell>
          <cell r="AQ188">
            <v>-30.826479733891578</v>
          </cell>
        </row>
        <row r="189">
          <cell r="A189">
            <v>188</v>
          </cell>
          <cell r="H189">
            <v>-31.282989422999997</v>
          </cell>
          <cell r="AK189">
            <v>-31.18348621473023</v>
          </cell>
          <cell r="AP189">
            <v>-31.540492695568883</v>
          </cell>
          <cell r="AQ189">
            <v>-30.826479733891578</v>
          </cell>
        </row>
        <row r="190">
          <cell r="A190">
            <v>189</v>
          </cell>
          <cell r="H190">
            <v>-31.224555211999999</v>
          </cell>
          <cell r="AK190">
            <v>-31.18348621473023</v>
          </cell>
          <cell r="AP190">
            <v>-31.540492695568883</v>
          </cell>
          <cell r="AQ190">
            <v>-30.826479733891578</v>
          </cell>
        </row>
        <row r="191">
          <cell r="A191">
            <v>190</v>
          </cell>
          <cell r="H191">
            <v>-31.185782617999998</v>
          </cell>
          <cell r="AK191">
            <v>-31.18348621473023</v>
          </cell>
          <cell r="AP191">
            <v>-31.540492695568883</v>
          </cell>
          <cell r="AQ191">
            <v>-30.826479733891578</v>
          </cell>
        </row>
        <row r="192">
          <cell r="A192">
            <v>191</v>
          </cell>
          <cell r="H192">
            <v>-30.876061135999997</v>
          </cell>
          <cell r="AK192">
            <v>-31.18348621473023</v>
          </cell>
          <cell r="AP192">
            <v>-31.540492695568883</v>
          </cell>
          <cell r="AQ192">
            <v>-30.826479733891578</v>
          </cell>
        </row>
        <row r="193">
          <cell r="A193">
            <v>192</v>
          </cell>
          <cell r="H193">
            <v>-30.996593995999994</v>
          </cell>
          <cell r="AK193">
            <v>-31.18348621473023</v>
          </cell>
          <cell r="AP193">
            <v>-31.540492695568883</v>
          </cell>
          <cell r="AQ193">
            <v>-30.826479733891578</v>
          </cell>
        </row>
        <row r="194">
          <cell r="A194">
            <v>193</v>
          </cell>
          <cell r="H194">
            <v>-31.183476061999997</v>
          </cell>
          <cell r="AK194">
            <v>-31.18348621473023</v>
          </cell>
          <cell r="AP194">
            <v>-31.540492695568883</v>
          </cell>
          <cell r="AQ194">
            <v>-30.826479733891578</v>
          </cell>
        </row>
        <row r="195">
          <cell r="A195">
            <v>194</v>
          </cell>
          <cell r="H195">
            <v>-31.001043811999999</v>
          </cell>
          <cell r="AK195">
            <v>-31.18348621473023</v>
          </cell>
          <cell r="AP195">
            <v>-31.540492695568883</v>
          </cell>
          <cell r="AQ195">
            <v>-30.826479733891578</v>
          </cell>
        </row>
        <row r="196">
          <cell r="A196">
            <v>195</v>
          </cell>
          <cell r="H196">
            <v>-31.170943094000002</v>
          </cell>
          <cell r="AK196">
            <v>-31.18348621473023</v>
          </cell>
          <cell r="AP196">
            <v>-31.540492695568883</v>
          </cell>
          <cell r="AQ196">
            <v>-30.826479733891578</v>
          </cell>
        </row>
        <row r="197">
          <cell r="A197">
            <v>196</v>
          </cell>
          <cell r="H197">
            <v>-31.097082272000002</v>
          </cell>
          <cell r="AK197">
            <v>-31.18348621473023</v>
          </cell>
          <cell r="AP197">
            <v>-31.540492695568883</v>
          </cell>
          <cell r="AQ197">
            <v>-30.826479733891578</v>
          </cell>
        </row>
        <row r="198">
          <cell r="A198">
            <v>197</v>
          </cell>
          <cell r="H198">
            <v>-31.198366616000001</v>
          </cell>
          <cell r="AK198">
            <v>-31.18348621473023</v>
          </cell>
          <cell r="AP198">
            <v>-31.540492695568883</v>
          </cell>
          <cell r="AQ198">
            <v>-30.826479733891578</v>
          </cell>
        </row>
        <row r="199">
          <cell r="A199">
            <v>198</v>
          </cell>
          <cell r="H199">
            <v>-31.216654128000009</v>
          </cell>
          <cell r="AK199">
            <v>-31.18348621473023</v>
          </cell>
          <cell r="AP199">
            <v>-31.540492695568883</v>
          </cell>
          <cell r="AQ199">
            <v>-30.826479733891578</v>
          </cell>
        </row>
        <row r="200">
          <cell r="A200">
            <v>199</v>
          </cell>
          <cell r="H200">
            <v>-31.226560752000005</v>
          </cell>
          <cell r="AK200">
            <v>-31.18348621473023</v>
          </cell>
          <cell r="AP200">
            <v>-31.540492695568883</v>
          </cell>
          <cell r="AQ200">
            <v>-30.826479733891578</v>
          </cell>
        </row>
        <row r="201">
          <cell r="A201">
            <v>200</v>
          </cell>
          <cell r="H201">
            <v>-31.188085952000002</v>
          </cell>
          <cell r="AK201">
            <v>-31.18348621473023</v>
          </cell>
          <cell r="AP201">
            <v>-31.540492695568883</v>
          </cell>
          <cell r="AQ201">
            <v>-30.826479733891578</v>
          </cell>
        </row>
        <row r="202">
          <cell r="A202">
            <v>201</v>
          </cell>
          <cell r="H202">
            <v>-31.150885152000001</v>
          </cell>
          <cell r="AK202">
            <v>-31.18348621473023</v>
          </cell>
          <cell r="AP202">
            <v>-31.540492695568883</v>
          </cell>
          <cell r="AQ202">
            <v>-30.826479733891578</v>
          </cell>
        </row>
        <row r="203">
          <cell r="A203">
            <v>202</v>
          </cell>
          <cell r="H203">
            <v>-31.348548800000003</v>
          </cell>
          <cell r="AK203">
            <v>-31.18348621473023</v>
          </cell>
          <cell r="AP203">
            <v>-31.540492695568883</v>
          </cell>
          <cell r="AQ203">
            <v>-30.826479733891578</v>
          </cell>
        </row>
        <row r="204">
          <cell r="A204">
            <v>203</v>
          </cell>
          <cell r="H204">
            <v>-31.142874240000005</v>
          </cell>
          <cell r="AK204">
            <v>-31.18348621473023</v>
          </cell>
          <cell r="AP204">
            <v>-31.540492695568883</v>
          </cell>
          <cell r="AQ204">
            <v>-30.826479733891578</v>
          </cell>
        </row>
        <row r="205">
          <cell r="A205">
            <v>204</v>
          </cell>
          <cell r="H205">
            <v>-31.115712560000006</v>
          </cell>
          <cell r="AK205">
            <v>-31.18348621473023</v>
          </cell>
          <cell r="AP205">
            <v>-31.540492695568883</v>
          </cell>
          <cell r="AQ205">
            <v>-30.826479733891578</v>
          </cell>
        </row>
        <row r="206">
          <cell r="A206">
            <v>205</v>
          </cell>
          <cell r="H206">
            <v>-31.174438864000003</v>
          </cell>
          <cell r="AK206">
            <v>-31.18348621473023</v>
          </cell>
          <cell r="AP206">
            <v>-31.540492695568883</v>
          </cell>
          <cell r="AQ206">
            <v>-30.826479733891578</v>
          </cell>
        </row>
        <row r="207">
          <cell r="A207">
            <v>206</v>
          </cell>
          <cell r="H207">
            <v>-31.181848448000004</v>
          </cell>
          <cell r="AK207">
            <v>-31.18348621473023</v>
          </cell>
          <cell r="AP207">
            <v>-31.540492695568883</v>
          </cell>
          <cell r="AQ207">
            <v>-30.826479733891578</v>
          </cell>
        </row>
        <row r="208">
          <cell r="A208">
            <v>207</v>
          </cell>
          <cell r="H208">
            <v>-31.263407287000003</v>
          </cell>
          <cell r="AK208">
            <v>-31.18348621473023</v>
          </cell>
          <cell r="AP208">
            <v>-31.540492695568883</v>
          </cell>
          <cell r="AQ208">
            <v>-30.826479733891578</v>
          </cell>
        </row>
        <row r="209">
          <cell r="A209">
            <v>208</v>
          </cell>
          <cell r="H209">
            <v>-31.217782037999999</v>
          </cell>
          <cell r="AK209">
            <v>-31.18348621473023</v>
          </cell>
          <cell r="AP209">
            <v>-31.540492695568883</v>
          </cell>
          <cell r="AQ209">
            <v>-30.826479733891578</v>
          </cell>
        </row>
        <row r="210">
          <cell r="A210">
            <v>209</v>
          </cell>
          <cell r="H210">
            <v>-31.153990517999997</v>
          </cell>
          <cell r="AK210">
            <v>-31.18348621473023</v>
          </cell>
          <cell r="AP210">
            <v>-31.540492695568883</v>
          </cell>
          <cell r="AQ210">
            <v>-30.826479733891578</v>
          </cell>
        </row>
        <row r="211">
          <cell r="A211">
            <v>210</v>
          </cell>
          <cell r="H211">
            <v>-31.155033264</v>
          </cell>
          <cell r="AK211">
            <v>-31.18348621473023</v>
          </cell>
          <cell r="AP211">
            <v>-31.540492695568883</v>
          </cell>
          <cell r="AQ211">
            <v>-30.826479733891578</v>
          </cell>
        </row>
        <row r="212">
          <cell r="A212">
            <v>211</v>
          </cell>
          <cell r="H212">
            <v>-31.135159752000003</v>
          </cell>
          <cell r="AK212">
            <v>-31.18348621473023</v>
          </cell>
          <cell r="AP212">
            <v>-31.540492695568883</v>
          </cell>
          <cell r="AQ212">
            <v>-30.826479733891578</v>
          </cell>
        </row>
        <row r="213">
          <cell r="A213">
            <v>212</v>
          </cell>
          <cell r="H213">
            <v>-31.186428097</v>
          </cell>
          <cell r="AK213">
            <v>-31.18348621473023</v>
          </cell>
          <cell r="AP213">
            <v>-31.540492695568883</v>
          </cell>
          <cell r="AQ213">
            <v>-30.826479733891578</v>
          </cell>
        </row>
        <row r="214">
          <cell r="A214">
            <v>213</v>
          </cell>
          <cell r="H214">
            <v>-31.192255206999999</v>
          </cell>
          <cell r="AK214">
            <v>-31.18348621473023</v>
          </cell>
          <cell r="AP214">
            <v>-31.540492695568883</v>
          </cell>
          <cell r="AQ214">
            <v>-30.826479733891578</v>
          </cell>
        </row>
        <row r="215">
          <cell r="A215">
            <v>214</v>
          </cell>
          <cell r="H215">
            <v>-31.217802484</v>
          </cell>
          <cell r="AK215">
            <v>-31.18348621473023</v>
          </cell>
          <cell r="AP215">
            <v>-31.540492695568883</v>
          </cell>
          <cell r="AQ215">
            <v>-30.826479733891578</v>
          </cell>
        </row>
        <row r="216">
          <cell r="A216">
            <v>215</v>
          </cell>
          <cell r="H216">
            <v>-31.242480806</v>
          </cell>
          <cell r="AK216">
            <v>-31.18348621473023</v>
          </cell>
          <cell r="AP216">
            <v>-31.540492695568883</v>
          </cell>
          <cell r="AQ216">
            <v>-30.826479733891578</v>
          </cell>
        </row>
        <row r="217">
          <cell r="A217">
            <v>216</v>
          </cell>
          <cell r="H217">
            <v>-31.252539161999998</v>
          </cell>
          <cell r="AK217">
            <v>-31.18348621473023</v>
          </cell>
          <cell r="AP217">
            <v>-31.540492695568883</v>
          </cell>
          <cell r="AQ217">
            <v>-30.826479733891578</v>
          </cell>
        </row>
        <row r="218">
          <cell r="A218">
            <v>217</v>
          </cell>
          <cell r="H218">
            <v>-31.384172916000004</v>
          </cell>
          <cell r="AK218">
            <v>-31.18348621473023</v>
          </cell>
          <cell r="AP218">
            <v>-31.540492695568883</v>
          </cell>
          <cell r="AQ218">
            <v>-30.826479733891578</v>
          </cell>
        </row>
        <row r="219">
          <cell r="A219">
            <v>218</v>
          </cell>
          <cell r="H219">
            <v>-31.156716240000002</v>
          </cell>
          <cell r="AK219">
            <v>-31.18348621473023</v>
          </cell>
          <cell r="AP219">
            <v>-31.540492695568883</v>
          </cell>
          <cell r="AQ219">
            <v>-30.826479733891578</v>
          </cell>
        </row>
        <row r="220">
          <cell r="A220">
            <v>219</v>
          </cell>
          <cell r="H220">
            <v>-31.119478764</v>
          </cell>
          <cell r="AK220">
            <v>-31.18348621473023</v>
          </cell>
          <cell r="AP220">
            <v>-31.540492695568883</v>
          </cell>
          <cell r="AQ220">
            <v>-30.826479733891578</v>
          </cell>
        </row>
        <row r="221">
          <cell r="A221">
            <v>220</v>
          </cell>
          <cell r="H221">
            <v>-31.225867122000004</v>
          </cell>
          <cell r="AK221">
            <v>-31.18348621473023</v>
          </cell>
          <cell r="AP221">
            <v>-31.540492695568883</v>
          </cell>
          <cell r="AQ221">
            <v>-30.826479733891578</v>
          </cell>
        </row>
        <row r="222">
          <cell r="A222">
            <v>221</v>
          </cell>
          <cell r="H222">
            <v>-31.206224921999997</v>
          </cell>
          <cell r="AK222">
            <v>-31.18348621473023</v>
          </cell>
          <cell r="AP222">
            <v>-31.540492695568883</v>
          </cell>
          <cell r="AQ222">
            <v>-30.826479733891578</v>
          </cell>
        </row>
        <row r="223">
          <cell r="A223">
            <v>222</v>
          </cell>
          <cell r="H223">
            <v>-31.21393707</v>
          </cell>
          <cell r="AK223">
            <v>-31.18348621473023</v>
          </cell>
          <cell r="AP223">
            <v>-31.540492695568883</v>
          </cell>
          <cell r="AQ223">
            <v>-30.826479733891578</v>
          </cell>
        </row>
        <row r="224">
          <cell r="A224">
            <v>223</v>
          </cell>
          <cell r="H224">
            <v>-31.230881052000001</v>
          </cell>
          <cell r="AK224">
            <v>-31.18348621473023</v>
          </cell>
          <cell r="AP224">
            <v>-31.540492695568883</v>
          </cell>
          <cell r="AQ224">
            <v>-30.826479733891578</v>
          </cell>
        </row>
        <row r="225">
          <cell r="A225">
            <v>224</v>
          </cell>
          <cell r="H225">
            <v>-31.349397088</v>
          </cell>
          <cell r="AK225">
            <v>-31.18348621473023</v>
          </cell>
          <cell r="AP225">
            <v>-31.540492695568883</v>
          </cell>
          <cell r="AQ225">
            <v>-30.826479733891578</v>
          </cell>
        </row>
        <row r="226">
          <cell r="A226">
            <v>225</v>
          </cell>
          <cell r="H226">
            <v>-31.211744280000001</v>
          </cell>
          <cell r="AK226">
            <v>-31.18348621473023</v>
          </cell>
          <cell r="AP226">
            <v>-31.540492695568883</v>
          </cell>
          <cell r="AQ226">
            <v>-30.826479733891578</v>
          </cell>
        </row>
        <row r="227">
          <cell r="A227">
            <v>226</v>
          </cell>
          <cell r="H227">
            <v>-31.265651279999997</v>
          </cell>
          <cell r="AK227">
            <v>-31.18348621473023</v>
          </cell>
          <cell r="AP227">
            <v>-31.540492695568883</v>
          </cell>
          <cell r="AQ227">
            <v>-30.826479733891578</v>
          </cell>
        </row>
        <row r="228">
          <cell r="A228">
            <v>227</v>
          </cell>
          <cell r="H228">
            <v>-31.292009236000002</v>
          </cell>
          <cell r="AK228">
            <v>-31.18348621473023</v>
          </cell>
          <cell r="AP228">
            <v>-31.540492695568883</v>
          </cell>
          <cell r="AQ228">
            <v>-30.826479733891578</v>
          </cell>
        </row>
        <row r="229">
          <cell r="A229">
            <v>228</v>
          </cell>
          <cell r="H229">
            <v>-31.192758747999999</v>
          </cell>
          <cell r="AK229">
            <v>-31.18348621473023</v>
          </cell>
          <cell r="AP229">
            <v>-31.540492695568883</v>
          </cell>
          <cell r="AQ229">
            <v>-30.826479733891578</v>
          </cell>
        </row>
        <row r="230">
          <cell r="A230">
            <v>229</v>
          </cell>
          <cell r="H230">
            <v>-31.193333755999998</v>
          </cell>
          <cell r="AK230">
            <v>-31.18348621473023</v>
          </cell>
          <cell r="AP230">
            <v>-31.540492695568883</v>
          </cell>
          <cell r="AQ230">
            <v>-30.826479733891578</v>
          </cell>
        </row>
        <row r="231">
          <cell r="A231">
            <v>230</v>
          </cell>
          <cell r="H231">
            <v>-31.230811955999993</v>
          </cell>
          <cell r="AK231">
            <v>-31.18348621473023</v>
          </cell>
          <cell r="AP231">
            <v>-31.540492695568883</v>
          </cell>
          <cell r="AQ231">
            <v>-30.826479733891578</v>
          </cell>
        </row>
        <row r="232">
          <cell r="A232">
            <v>231</v>
          </cell>
          <cell r="H232">
            <v>-31.222648895999992</v>
          </cell>
          <cell r="AK232">
            <v>-31.18348621473023</v>
          </cell>
          <cell r="AP232">
            <v>-31.540492695568883</v>
          </cell>
          <cell r="AQ232">
            <v>-30.826479733891578</v>
          </cell>
        </row>
        <row r="233">
          <cell r="A233">
            <v>232</v>
          </cell>
          <cell r="H233">
            <v>-31.223429263999993</v>
          </cell>
          <cell r="AK233">
            <v>-31.18348621473023</v>
          </cell>
          <cell r="AP233">
            <v>-31.540492695568883</v>
          </cell>
          <cell r="AQ233">
            <v>-30.826479733891578</v>
          </cell>
        </row>
        <row r="234">
          <cell r="A234">
            <v>233</v>
          </cell>
          <cell r="H234">
            <v>-31.213208832000007</v>
          </cell>
          <cell r="AK234">
            <v>-31.18348621473023</v>
          </cell>
          <cell r="AP234">
            <v>-31.540492695568883</v>
          </cell>
          <cell r="AQ234">
            <v>-30.826479733891578</v>
          </cell>
        </row>
        <row r="235">
          <cell r="A235">
            <v>234</v>
          </cell>
          <cell r="H235">
            <v>-31.291839744000008</v>
          </cell>
          <cell r="AK235">
            <v>-31.18348621473023</v>
          </cell>
          <cell r="AP235">
            <v>-31.540492695568883</v>
          </cell>
          <cell r="AQ235">
            <v>-30.826479733891578</v>
          </cell>
        </row>
        <row r="236">
          <cell r="A236">
            <v>235</v>
          </cell>
          <cell r="H236">
            <v>-31.204451840000004</v>
          </cell>
          <cell r="AK236">
            <v>-31.18348621473023</v>
          </cell>
          <cell r="AP236">
            <v>-31.540492695568883</v>
          </cell>
          <cell r="AQ236">
            <v>-30.826479733891578</v>
          </cell>
        </row>
        <row r="237">
          <cell r="A237">
            <v>236</v>
          </cell>
          <cell r="H237">
            <v>-31.165965568000004</v>
          </cell>
          <cell r="AK237">
            <v>-31.18348621473023</v>
          </cell>
          <cell r="AP237">
            <v>-31.540492695568883</v>
          </cell>
          <cell r="AQ237">
            <v>-30.826479733891578</v>
          </cell>
        </row>
        <row r="238">
          <cell r="A238">
            <v>237</v>
          </cell>
          <cell r="H238">
            <v>-31.096121984000007</v>
          </cell>
          <cell r="AK238">
            <v>-31.18348621473023</v>
          </cell>
          <cell r="AP238">
            <v>-31.540492695568883</v>
          </cell>
          <cell r="AQ238">
            <v>-30.826479733891578</v>
          </cell>
        </row>
        <row r="239">
          <cell r="A239">
            <v>238</v>
          </cell>
          <cell r="H239">
            <v>-31.131271296000001</v>
          </cell>
          <cell r="AK239">
            <v>-31.18348621473023</v>
          </cell>
          <cell r="AP239">
            <v>-31.540492695568883</v>
          </cell>
          <cell r="AQ239">
            <v>-30.826479733891578</v>
          </cell>
        </row>
        <row r="240">
          <cell r="A240">
            <v>239</v>
          </cell>
          <cell r="H240">
            <v>-31.196362239999999</v>
          </cell>
          <cell r="AK240">
            <v>-31.18348621473023</v>
          </cell>
          <cell r="AP240">
            <v>-31.540492695568883</v>
          </cell>
          <cell r="AQ240">
            <v>-30.826479733891578</v>
          </cell>
        </row>
        <row r="241">
          <cell r="A241">
            <v>240</v>
          </cell>
          <cell r="H241">
            <v>-31.198172288000009</v>
          </cell>
          <cell r="AK241">
            <v>-31.18348621473023</v>
          </cell>
          <cell r="AP241">
            <v>-31.540492695568883</v>
          </cell>
          <cell r="AQ241">
            <v>-30.826479733891578</v>
          </cell>
        </row>
        <row r="242">
          <cell r="A242">
            <v>241</v>
          </cell>
          <cell r="H242">
            <v>-31.16521728</v>
          </cell>
          <cell r="AK242">
            <v>-31.18348621473023</v>
          </cell>
          <cell r="AP242">
            <v>-31.540492695568883</v>
          </cell>
          <cell r="AQ242">
            <v>-30.826479733891578</v>
          </cell>
        </row>
        <row r="243">
          <cell r="A243">
            <v>242</v>
          </cell>
          <cell r="H243">
            <v>-31.145751680000004</v>
          </cell>
          <cell r="AK243">
            <v>-31.18348621473023</v>
          </cell>
          <cell r="AP243">
            <v>-31.540492695568883</v>
          </cell>
          <cell r="AQ243">
            <v>-30.826479733891578</v>
          </cell>
        </row>
        <row r="244">
          <cell r="A244">
            <v>243</v>
          </cell>
          <cell r="H244">
            <v>-31.181720064000004</v>
          </cell>
          <cell r="AK244">
            <v>-31.18348621473023</v>
          </cell>
          <cell r="AP244">
            <v>-31.540492695568883</v>
          </cell>
          <cell r="AQ244">
            <v>-30.826479733891578</v>
          </cell>
        </row>
        <row r="245">
          <cell r="A245">
            <v>244</v>
          </cell>
          <cell r="H245">
            <v>-31.20559449600001</v>
          </cell>
          <cell r="AK245">
            <v>-31.18348621473023</v>
          </cell>
          <cell r="AP245">
            <v>-31.540492695568883</v>
          </cell>
          <cell r="AQ245">
            <v>-30.826479733891578</v>
          </cell>
        </row>
        <row r="246">
          <cell r="A246">
            <v>245</v>
          </cell>
          <cell r="H246">
            <v>-31.280241280000006</v>
          </cell>
          <cell r="AK246">
            <v>-31.18348621473023</v>
          </cell>
          <cell r="AP246">
            <v>-31.540492695568883</v>
          </cell>
          <cell r="AQ246">
            <v>-30.826479733891578</v>
          </cell>
        </row>
        <row r="247">
          <cell r="A247">
            <v>246</v>
          </cell>
          <cell r="H247">
            <v>-31.189496192000007</v>
          </cell>
          <cell r="AK247">
            <v>-31.18348621473023</v>
          </cell>
          <cell r="AP247">
            <v>-31.540492695568883</v>
          </cell>
          <cell r="AQ247">
            <v>-30.826479733891578</v>
          </cell>
        </row>
        <row r="248">
          <cell r="A248">
            <v>247</v>
          </cell>
          <cell r="H248">
            <v>-31.113797760000004</v>
          </cell>
          <cell r="AK248">
            <v>-31.18348621473023</v>
          </cell>
          <cell r="AP248">
            <v>-31.540492695568883</v>
          </cell>
          <cell r="AQ248">
            <v>-30.826479733891578</v>
          </cell>
        </row>
        <row r="249">
          <cell r="A249">
            <v>248</v>
          </cell>
          <cell r="H249">
            <v>-31.171567616000004</v>
          </cell>
          <cell r="AK249">
            <v>-31.18348621473023</v>
          </cell>
          <cell r="AP249">
            <v>-31.540492695568883</v>
          </cell>
          <cell r="AQ249">
            <v>-30.826479733891578</v>
          </cell>
        </row>
        <row r="250">
          <cell r="A250">
            <v>249</v>
          </cell>
          <cell r="H250">
            <v>-31.127175231999999</v>
          </cell>
          <cell r="AK250">
            <v>-31.18348621473023</v>
          </cell>
          <cell r="AP250">
            <v>-31.540492695568883</v>
          </cell>
          <cell r="AQ250">
            <v>-30.826479733891578</v>
          </cell>
        </row>
        <row r="251">
          <cell r="A251">
            <v>250</v>
          </cell>
          <cell r="H251">
            <v>-31.172193296000003</v>
          </cell>
          <cell r="AK251">
            <v>-31.18348621473023</v>
          </cell>
          <cell r="AP251">
            <v>-31.540492695568883</v>
          </cell>
          <cell r="AQ251">
            <v>-30.826479733891578</v>
          </cell>
        </row>
        <row r="252">
          <cell r="A252">
            <v>251</v>
          </cell>
          <cell r="H252">
            <v>-31.118766832000006</v>
          </cell>
          <cell r="AK252">
            <v>-31.18348621473023</v>
          </cell>
          <cell r="AP252">
            <v>-31.540492695568883</v>
          </cell>
          <cell r="AQ252">
            <v>-30.826479733891578</v>
          </cell>
        </row>
        <row r="253">
          <cell r="A253">
            <v>252</v>
          </cell>
          <cell r="H253">
            <v>-31.117523407999997</v>
          </cell>
          <cell r="AK253">
            <v>-31.18348621473023</v>
          </cell>
          <cell r="AP253">
            <v>-31.540492695568883</v>
          </cell>
          <cell r="AQ253">
            <v>-30.826479733891578</v>
          </cell>
        </row>
        <row r="254">
          <cell r="A254">
            <v>253</v>
          </cell>
          <cell r="H254">
            <v>-31.247440832000002</v>
          </cell>
          <cell r="AK254">
            <v>-31.18348621473023</v>
          </cell>
          <cell r="AP254">
            <v>-31.540492695568883</v>
          </cell>
          <cell r="AQ254">
            <v>-30.826479733891578</v>
          </cell>
        </row>
        <row r="255">
          <cell r="A255">
            <v>254</v>
          </cell>
          <cell r="H255">
            <v>-31.196552175999997</v>
          </cell>
          <cell r="AK255">
            <v>-31.18348621473023</v>
          </cell>
          <cell r="AP255">
            <v>-31.540492695568883</v>
          </cell>
          <cell r="AQ255">
            <v>-30.826479733891578</v>
          </cell>
        </row>
        <row r="256">
          <cell r="A256">
            <v>255</v>
          </cell>
          <cell r="H256">
            <v>-31.218189792000004</v>
          </cell>
          <cell r="AK256">
            <v>-31.18348621473023</v>
          </cell>
          <cell r="AP256">
            <v>-31.540492695568883</v>
          </cell>
          <cell r="AQ256">
            <v>-30.826479733891578</v>
          </cell>
        </row>
        <row r="257">
          <cell r="A257">
            <v>256</v>
          </cell>
          <cell r="H257">
            <v>-31.184771834999999</v>
          </cell>
          <cell r="AK257">
            <v>-31.18348621473023</v>
          </cell>
          <cell r="AP257">
            <v>-31.540492695568883</v>
          </cell>
          <cell r="AQ257">
            <v>-30.826479733891578</v>
          </cell>
        </row>
        <row r="258">
          <cell r="A258">
            <v>257</v>
          </cell>
          <cell r="H258">
            <v>-31.107987854999998</v>
          </cell>
          <cell r="AK258">
            <v>-31.18348621473023</v>
          </cell>
          <cell r="AP258">
            <v>-31.540492695568883</v>
          </cell>
          <cell r="AQ258">
            <v>-30.826479733891578</v>
          </cell>
        </row>
        <row r="259">
          <cell r="A259">
            <v>258</v>
          </cell>
          <cell r="H259">
            <v>-31.112206755000003</v>
          </cell>
          <cell r="AK259">
            <v>-31.18348621473023</v>
          </cell>
          <cell r="AP259">
            <v>-31.540492695568883</v>
          </cell>
          <cell r="AQ259">
            <v>-30.826479733891578</v>
          </cell>
        </row>
        <row r="260">
          <cell r="A260">
            <v>259</v>
          </cell>
          <cell r="H260">
            <v>-31.118263889999994</v>
          </cell>
          <cell r="AK260">
            <v>-31.18348621473023</v>
          </cell>
          <cell r="AP260">
            <v>-31.540492695568883</v>
          </cell>
          <cell r="AQ260">
            <v>-30.826479733891578</v>
          </cell>
        </row>
        <row r="261">
          <cell r="A261">
            <v>260</v>
          </cell>
          <cell r="H261">
            <v>-31.080303834999995</v>
          </cell>
          <cell r="AK261">
            <v>-31.18348621473023</v>
          </cell>
          <cell r="AP261">
            <v>-31.540492695568883</v>
          </cell>
          <cell r="AQ261">
            <v>-30.826479733891578</v>
          </cell>
        </row>
        <row r="262">
          <cell r="A262">
            <v>261</v>
          </cell>
          <cell r="H262">
            <v>-31.154496205000001</v>
          </cell>
          <cell r="AK262">
            <v>-31.18348621473023</v>
          </cell>
          <cell r="AP262">
            <v>-31.540492695568883</v>
          </cell>
          <cell r="AQ262">
            <v>-30.826479733891578</v>
          </cell>
        </row>
        <row r="263">
          <cell r="A263">
            <v>262</v>
          </cell>
          <cell r="H263">
            <v>-31.149312984999995</v>
          </cell>
          <cell r="AK263">
            <v>-31.18348621473023</v>
          </cell>
          <cell r="AP263">
            <v>-31.540492695568883</v>
          </cell>
          <cell r="AQ263">
            <v>-30.826479733891578</v>
          </cell>
        </row>
        <row r="264">
          <cell r="A264">
            <v>263</v>
          </cell>
          <cell r="H264">
            <v>-31.004343544999998</v>
          </cell>
          <cell r="AK264">
            <v>-31.18348621473023</v>
          </cell>
          <cell r="AP264">
            <v>-31.540492695568883</v>
          </cell>
          <cell r="AQ264">
            <v>-30.826479733891578</v>
          </cell>
        </row>
        <row r="265">
          <cell r="A265">
            <v>264</v>
          </cell>
          <cell r="H265">
            <v>-31.134386114999998</v>
          </cell>
          <cell r="AK265">
            <v>-31.18348621473023</v>
          </cell>
          <cell r="AP265">
            <v>-31.540492695568883</v>
          </cell>
          <cell r="AQ265">
            <v>-30.826479733891578</v>
          </cell>
        </row>
        <row r="266">
          <cell r="A266">
            <v>265</v>
          </cell>
          <cell r="H266">
            <v>-31.098933062999997</v>
          </cell>
          <cell r="AK266">
            <v>-31.18348621473023</v>
          </cell>
          <cell r="AP266">
            <v>-31.540492695568883</v>
          </cell>
          <cell r="AQ266">
            <v>-30.826479733891578</v>
          </cell>
        </row>
        <row r="267">
          <cell r="A267">
            <v>266</v>
          </cell>
          <cell r="H267">
            <v>-31.159203894999997</v>
          </cell>
          <cell r="AK267">
            <v>-31.18348621473023</v>
          </cell>
          <cell r="AP267">
            <v>-31.540492695568883</v>
          </cell>
          <cell r="AQ267">
            <v>-30.826479733891578</v>
          </cell>
        </row>
        <row r="268">
          <cell r="A268">
            <v>267</v>
          </cell>
          <cell r="H268">
            <v>-31.135077383999999</v>
          </cell>
          <cell r="AK268">
            <v>-31.18348621473023</v>
          </cell>
          <cell r="AP268">
            <v>-31.540492695568883</v>
          </cell>
          <cell r="AQ268">
            <v>-30.826479733891578</v>
          </cell>
        </row>
        <row r="269">
          <cell r="A269">
            <v>268</v>
          </cell>
          <cell r="H269">
            <v>-31.108688696999998</v>
          </cell>
          <cell r="AK269">
            <v>-31.18348621473023</v>
          </cell>
          <cell r="AP269">
            <v>-31.540492695568883</v>
          </cell>
          <cell r="AQ269">
            <v>-30.826479733891578</v>
          </cell>
        </row>
        <row r="270">
          <cell r="A270">
            <v>269</v>
          </cell>
          <cell r="H270">
            <v>-31.159951221</v>
          </cell>
          <cell r="AK270">
            <v>-31.18348621473023</v>
          </cell>
          <cell r="AP270">
            <v>-31.540492695568883</v>
          </cell>
          <cell r="AQ270">
            <v>-30.826479733891578</v>
          </cell>
        </row>
        <row r="271">
          <cell r="A271">
            <v>270</v>
          </cell>
          <cell r="H271">
            <v>-31.154942116999997</v>
          </cell>
          <cell r="AK271">
            <v>-31.18348621473023</v>
          </cell>
          <cell r="AP271">
            <v>-31.540492695568883</v>
          </cell>
          <cell r="AQ271">
            <v>-30.826479733891578</v>
          </cell>
        </row>
        <row r="272">
          <cell r="A272">
            <v>271</v>
          </cell>
          <cell r="H272">
            <v>-31.003931770000001</v>
          </cell>
          <cell r="AK272">
            <v>-31.18348621473023</v>
          </cell>
          <cell r="AP272">
            <v>-31.540492695568883</v>
          </cell>
          <cell r="AQ272">
            <v>-30.826479733891578</v>
          </cell>
        </row>
        <row r="273">
          <cell r="A273">
            <v>272</v>
          </cell>
          <cell r="H273">
            <v>-31.089496988000008</v>
          </cell>
          <cell r="AK273">
            <v>-31.18348621473023</v>
          </cell>
          <cell r="AP273">
            <v>-31.540492695568883</v>
          </cell>
          <cell r="AQ273">
            <v>-30.826479733891578</v>
          </cell>
        </row>
        <row r="274">
          <cell r="A274">
            <v>273</v>
          </cell>
          <cell r="H274">
            <v>-31.163397596000003</v>
          </cell>
          <cell r="AK274">
            <v>-31.18348621473023</v>
          </cell>
          <cell r="AP274">
            <v>-31.540492695568883</v>
          </cell>
          <cell r="AQ274">
            <v>-30.826479733891578</v>
          </cell>
        </row>
        <row r="275">
          <cell r="A275">
            <v>274</v>
          </cell>
          <cell r="H275">
            <v>-31.116098352000002</v>
          </cell>
          <cell r="AK275">
            <v>-31.18348621473023</v>
          </cell>
          <cell r="AP275">
            <v>-31.540492695568883</v>
          </cell>
          <cell r="AQ275">
            <v>-30.826479733891578</v>
          </cell>
        </row>
        <row r="276">
          <cell r="A276">
            <v>275</v>
          </cell>
          <cell r="H276">
            <v>-31.136388392000001</v>
          </cell>
          <cell r="AK276">
            <v>-31.18348621473023</v>
          </cell>
          <cell r="AP276">
            <v>-31.540492695568883</v>
          </cell>
          <cell r="AQ276">
            <v>-30.826479733891578</v>
          </cell>
        </row>
        <row r="277">
          <cell r="A277">
            <v>276</v>
          </cell>
          <cell r="H277">
            <v>-31.07896452</v>
          </cell>
          <cell r="AK277">
            <v>-31.18348621473023</v>
          </cell>
          <cell r="AP277">
            <v>-31.540492695568883</v>
          </cell>
          <cell r="AQ277">
            <v>-30.826479733891578</v>
          </cell>
        </row>
        <row r="278">
          <cell r="A278">
            <v>277</v>
          </cell>
          <cell r="H278">
            <v>-31.117321872000005</v>
          </cell>
          <cell r="AK278">
            <v>-31.18348621473023</v>
          </cell>
          <cell r="AP278">
            <v>-31.540492695568883</v>
          </cell>
          <cell r="AQ278">
            <v>-30.826479733891578</v>
          </cell>
        </row>
        <row r="279">
          <cell r="A279">
            <v>278</v>
          </cell>
          <cell r="H279">
            <v>-31.150418088000009</v>
          </cell>
          <cell r="AK279">
            <v>-31.18348621473023</v>
          </cell>
          <cell r="AP279">
            <v>-31.540492695568883</v>
          </cell>
          <cell r="AQ279">
            <v>-30.826479733891578</v>
          </cell>
        </row>
        <row r="280">
          <cell r="A280">
            <v>279</v>
          </cell>
          <cell r="H280">
            <v>-31.123194767999998</v>
          </cell>
          <cell r="AK280">
            <v>-31.18348621473023</v>
          </cell>
          <cell r="AP280">
            <v>-31.540492695568883</v>
          </cell>
          <cell r="AQ280">
            <v>-30.826479733891578</v>
          </cell>
        </row>
        <row r="281">
          <cell r="A281">
            <v>280</v>
          </cell>
          <cell r="H281">
            <v>-31.122450460000003</v>
          </cell>
          <cell r="AK281">
            <v>-31.18348621473023</v>
          </cell>
          <cell r="AP281">
            <v>-31.540492695568883</v>
          </cell>
          <cell r="AQ281">
            <v>-30.826479733891578</v>
          </cell>
        </row>
        <row r="282">
          <cell r="A282">
            <v>281</v>
          </cell>
          <cell r="H282">
            <v>-31.083822685000001</v>
          </cell>
          <cell r="AK282">
            <v>-31.18348621473023</v>
          </cell>
          <cell r="AP282">
            <v>-31.540492695568883</v>
          </cell>
          <cell r="AQ282">
            <v>-30.826479733891578</v>
          </cell>
        </row>
        <row r="283">
          <cell r="A283">
            <v>282</v>
          </cell>
          <cell r="H283">
            <v>-31.194169463000001</v>
          </cell>
          <cell r="AK283">
            <v>-31.18348621473023</v>
          </cell>
          <cell r="AP283">
            <v>-31.540492695568883</v>
          </cell>
          <cell r="AQ283">
            <v>-30.826479733891578</v>
          </cell>
        </row>
        <row r="284">
          <cell r="A284">
            <v>283</v>
          </cell>
          <cell r="H284">
            <v>-31.214725239000003</v>
          </cell>
          <cell r="AK284">
            <v>-31.18348621473023</v>
          </cell>
          <cell r="AP284">
            <v>-31.540492695568883</v>
          </cell>
          <cell r="AQ284">
            <v>-30.826479733891578</v>
          </cell>
        </row>
        <row r="285">
          <cell r="A285">
            <v>284</v>
          </cell>
          <cell r="H285">
            <v>-31.173523354000004</v>
          </cell>
          <cell r="AK285">
            <v>-31.18348621473023</v>
          </cell>
          <cell r="AP285">
            <v>-31.540492695568883</v>
          </cell>
          <cell r="AQ285">
            <v>-30.826479733891578</v>
          </cell>
        </row>
        <row r="286">
          <cell r="A286">
            <v>285</v>
          </cell>
          <cell r="H286">
            <v>-31.118390113000004</v>
          </cell>
          <cell r="AK286">
            <v>-31.18348621473023</v>
          </cell>
          <cell r="AP286">
            <v>-31.540492695568883</v>
          </cell>
          <cell r="AQ286">
            <v>-30.826479733891578</v>
          </cell>
        </row>
        <row r="287">
          <cell r="A287">
            <v>286</v>
          </cell>
          <cell r="H287">
            <v>-31.065856455000002</v>
          </cell>
          <cell r="AK287">
            <v>-31.18348621473023</v>
          </cell>
          <cell r="AP287">
            <v>-31.540492695568883</v>
          </cell>
          <cell r="AQ287">
            <v>-30.826479733891578</v>
          </cell>
        </row>
        <row r="288">
          <cell r="A288">
            <v>287</v>
          </cell>
          <cell r="H288">
            <v>-31.087917781000002</v>
          </cell>
          <cell r="AK288">
            <v>-31.18348621473023</v>
          </cell>
          <cell r="AP288">
            <v>-31.540492695568883</v>
          </cell>
          <cell r="AQ288">
            <v>-30.826479733891578</v>
          </cell>
        </row>
        <row r="289">
          <cell r="A289">
            <v>288</v>
          </cell>
          <cell r="H289">
            <v>-31.037893372999996</v>
          </cell>
          <cell r="AK289">
            <v>-31.18348621473023</v>
          </cell>
          <cell r="AP289">
            <v>-31.540492695568883</v>
          </cell>
          <cell r="AQ289">
            <v>-30.826479733891578</v>
          </cell>
        </row>
        <row r="290">
          <cell r="A290">
            <v>289</v>
          </cell>
          <cell r="H290">
            <v>-31.036427971000002</v>
          </cell>
          <cell r="AK290">
            <v>-31.18348621473023</v>
          </cell>
          <cell r="AP290">
            <v>-31.540492695568883</v>
          </cell>
          <cell r="AQ290">
            <v>-30.826479733891578</v>
          </cell>
        </row>
        <row r="291">
          <cell r="A291">
            <v>290</v>
          </cell>
          <cell r="H291">
            <v>-30.982061295999994</v>
          </cell>
          <cell r="AK291">
            <v>-31.18348621473023</v>
          </cell>
          <cell r="AP291">
            <v>-31.540492695568883</v>
          </cell>
          <cell r="AQ291">
            <v>-30.826479733891578</v>
          </cell>
        </row>
        <row r="292">
          <cell r="A292">
            <v>291</v>
          </cell>
          <cell r="H292">
            <v>-31.175771007999995</v>
          </cell>
          <cell r="AK292">
            <v>-31.18348621473023</v>
          </cell>
          <cell r="AP292">
            <v>-31.540492695568883</v>
          </cell>
          <cell r="AQ292">
            <v>-30.826479733891578</v>
          </cell>
        </row>
        <row r="293">
          <cell r="A293">
            <v>292</v>
          </cell>
          <cell r="H293">
            <v>-31.218608711999995</v>
          </cell>
          <cell r="AK293">
            <v>-31.18348621473023</v>
          </cell>
          <cell r="AP293">
            <v>-31.540492695568883</v>
          </cell>
          <cell r="AQ293">
            <v>-30.826479733891578</v>
          </cell>
        </row>
        <row r="294">
          <cell r="A294">
            <v>293</v>
          </cell>
          <cell r="H294">
            <v>-31.222399211999996</v>
          </cell>
          <cell r="AK294">
            <v>-31.18348621473023</v>
          </cell>
          <cell r="AP294">
            <v>-31.540492695568883</v>
          </cell>
          <cell r="AQ294">
            <v>-30.826479733891578</v>
          </cell>
        </row>
        <row r="295">
          <cell r="A295">
            <v>294</v>
          </cell>
          <cell r="H295">
            <v>-31.16218585599999</v>
          </cell>
          <cell r="AK295">
            <v>-31.18348621473023</v>
          </cell>
          <cell r="AP295">
            <v>-31.540492695568883</v>
          </cell>
          <cell r="AQ295">
            <v>-30.826479733891578</v>
          </cell>
        </row>
        <row r="296">
          <cell r="A296">
            <v>295</v>
          </cell>
          <cell r="H296">
            <v>-31.180794683999995</v>
          </cell>
          <cell r="AK296">
            <v>-31.18348621473023</v>
          </cell>
          <cell r="AP296">
            <v>-31.540492695568883</v>
          </cell>
          <cell r="AQ296">
            <v>-30.826479733891578</v>
          </cell>
        </row>
        <row r="297">
          <cell r="A297">
            <v>296</v>
          </cell>
          <cell r="H297">
            <v>-31.338873695999997</v>
          </cell>
          <cell r="AK297">
            <v>-31.18348621473023</v>
          </cell>
          <cell r="AP297">
            <v>-31.540492695568883</v>
          </cell>
          <cell r="AQ297">
            <v>-30.826479733891578</v>
          </cell>
        </row>
        <row r="298">
          <cell r="A298">
            <v>297</v>
          </cell>
          <cell r="H298">
            <v>-31.122137959999993</v>
          </cell>
          <cell r="AK298">
            <v>-31.18348621473023</v>
          </cell>
          <cell r="AP298">
            <v>-31.540492695568883</v>
          </cell>
          <cell r="AQ298">
            <v>-30.826479733891578</v>
          </cell>
        </row>
        <row r="299">
          <cell r="A299">
            <v>298</v>
          </cell>
          <cell r="H299">
            <v>-30.961077087999993</v>
          </cell>
          <cell r="AK299">
            <v>-31.18348621473023</v>
          </cell>
          <cell r="AP299">
            <v>-31.540492695568883</v>
          </cell>
          <cell r="AQ299">
            <v>-30.826479733891578</v>
          </cell>
        </row>
        <row r="300">
          <cell r="A300">
            <v>299</v>
          </cell>
          <cell r="H300">
            <v>-31.057716984000002</v>
          </cell>
          <cell r="AK300">
            <v>-31.18348621473023</v>
          </cell>
          <cell r="AP300">
            <v>-31.540492695568883</v>
          </cell>
          <cell r="AQ300">
            <v>-30.826479733891578</v>
          </cell>
        </row>
        <row r="301">
          <cell r="A301">
            <v>300</v>
          </cell>
          <cell r="H301">
            <v>-30.977941080000001</v>
          </cell>
          <cell r="AK301">
            <v>-31.18348621473023</v>
          </cell>
          <cell r="AP301">
            <v>-31.540492695568883</v>
          </cell>
          <cell r="AQ301">
            <v>-30.826479733891578</v>
          </cell>
        </row>
        <row r="302">
          <cell r="A302">
            <v>301</v>
          </cell>
          <cell r="H302">
            <v>-31.013531544000003</v>
          </cell>
          <cell r="AK302">
            <v>-31.18348621473023</v>
          </cell>
          <cell r="AP302">
            <v>-31.540492695568883</v>
          </cell>
          <cell r="AQ302">
            <v>-30.826479733891578</v>
          </cell>
        </row>
        <row r="303">
          <cell r="A303">
            <v>302</v>
          </cell>
          <cell r="H303">
            <v>-31.151384063999998</v>
          </cell>
          <cell r="AK303">
            <v>-31.18348621473023</v>
          </cell>
          <cell r="AP303">
            <v>-31.540492695568883</v>
          </cell>
          <cell r="AQ303">
            <v>-30.826479733891578</v>
          </cell>
        </row>
        <row r="304">
          <cell r="A304">
            <v>303</v>
          </cell>
          <cell r="H304">
            <v>-31.180588823999997</v>
          </cell>
          <cell r="AK304">
            <v>-31.18348621473023</v>
          </cell>
          <cell r="AP304">
            <v>-31.540492695568883</v>
          </cell>
          <cell r="AQ304">
            <v>-30.826479733891578</v>
          </cell>
        </row>
        <row r="305">
          <cell r="A305">
            <v>304</v>
          </cell>
          <cell r="H305">
            <v>-31.084561151999999</v>
          </cell>
          <cell r="AK305">
            <v>-31.18348621473023</v>
          </cell>
          <cell r="AP305">
            <v>-31.540492695568883</v>
          </cell>
          <cell r="AQ305">
            <v>-30.826479733891578</v>
          </cell>
        </row>
        <row r="306">
          <cell r="A306">
            <v>305</v>
          </cell>
          <cell r="H306">
            <v>-31.057111704</v>
          </cell>
          <cell r="AK306">
            <v>-31.18348621473023</v>
          </cell>
          <cell r="AP306">
            <v>-31.540492695568883</v>
          </cell>
          <cell r="AQ306">
            <v>-30.826479733891578</v>
          </cell>
        </row>
        <row r="307">
          <cell r="A307">
            <v>306</v>
          </cell>
          <cell r="H307">
            <v>-31.004573399999998</v>
          </cell>
          <cell r="AK307">
            <v>-31.18348621473023</v>
          </cell>
          <cell r="AP307">
            <v>-31.540492695568883</v>
          </cell>
          <cell r="AQ307">
            <v>-30.826479733891578</v>
          </cell>
        </row>
        <row r="308">
          <cell r="A308">
            <v>307</v>
          </cell>
          <cell r="H308">
            <v>-30.997764000000004</v>
          </cell>
          <cell r="AK308">
            <v>-31.18348621473023</v>
          </cell>
          <cell r="AP308">
            <v>-31.540492695568883</v>
          </cell>
          <cell r="AQ308">
            <v>-30.826479733891578</v>
          </cell>
        </row>
        <row r="309">
          <cell r="A309">
            <v>308</v>
          </cell>
          <cell r="H309">
            <v>-31.210285782999996</v>
          </cell>
          <cell r="AK309">
            <v>-31.18348621473023</v>
          </cell>
          <cell r="AP309">
            <v>-31.540492695568883</v>
          </cell>
          <cell r="AQ309">
            <v>-30.826479733891578</v>
          </cell>
        </row>
        <row r="310">
          <cell r="A310">
            <v>309</v>
          </cell>
          <cell r="H310">
            <v>-31.322010564999992</v>
          </cell>
          <cell r="AK310">
            <v>-31.18348621473023</v>
          </cell>
          <cell r="AP310">
            <v>-31.540492695568883</v>
          </cell>
          <cell r="AQ310">
            <v>-30.826479733891578</v>
          </cell>
        </row>
        <row r="311">
          <cell r="A311">
            <v>310</v>
          </cell>
          <cell r="H311">
            <v>-31.056264759999998</v>
          </cell>
          <cell r="AK311">
            <v>-31.18348621473023</v>
          </cell>
          <cell r="AP311">
            <v>-31.540492695568883</v>
          </cell>
          <cell r="AQ311">
            <v>-30.826479733891578</v>
          </cell>
        </row>
        <row r="312">
          <cell r="A312">
            <v>311</v>
          </cell>
          <cell r="H312">
            <v>-31.154403293999998</v>
          </cell>
          <cell r="AK312">
            <v>-31.18348621473023</v>
          </cell>
          <cell r="AP312">
            <v>-31.540492695568883</v>
          </cell>
          <cell r="AQ312">
            <v>-30.826479733891578</v>
          </cell>
        </row>
        <row r="313">
          <cell r="A313">
            <v>312</v>
          </cell>
          <cell r="H313">
            <v>-31.134498815000001</v>
          </cell>
          <cell r="AK313">
            <v>-31.18348621473023</v>
          </cell>
          <cell r="AP313">
            <v>-31.540492695568883</v>
          </cell>
          <cell r="AQ313">
            <v>-30.826479733891578</v>
          </cell>
        </row>
        <row r="314">
          <cell r="A314">
            <v>313</v>
          </cell>
          <cell r="H314">
            <v>-30.996675154999998</v>
          </cell>
          <cell r="AK314">
            <v>-31.18348621473023</v>
          </cell>
          <cell r="AP314">
            <v>-31.540492695568883</v>
          </cell>
          <cell r="AQ314">
            <v>-30.826479733891578</v>
          </cell>
        </row>
        <row r="315">
          <cell r="A315">
            <v>314</v>
          </cell>
          <cell r="H315">
            <v>-31.429801783999999</v>
          </cell>
          <cell r="AK315">
            <v>-31.18348621473023</v>
          </cell>
          <cell r="AP315">
            <v>-31.540492695568883</v>
          </cell>
          <cell r="AQ315">
            <v>-30.826479733891578</v>
          </cell>
        </row>
        <row r="316">
          <cell r="A316">
            <v>315</v>
          </cell>
          <cell r="H316">
            <v>-31.288446010999998</v>
          </cell>
          <cell r="AK316">
            <v>-31.18348621473023</v>
          </cell>
          <cell r="AP316">
            <v>-31.540492695568883</v>
          </cell>
          <cell r="AQ316">
            <v>-30.826479733891578</v>
          </cell>
        </row>
        <row r="317">
          <cell r="A317">
            <v>316</v>
          </cell>
          <cell r="H317">
            <v>-31.088222763999994</v>
          </cell>
          <cell r="AK317">
            <v>-31.18348621473023</v>
          </cell>
          <cell r="AP317">
            <v>-31.540492695568883</v>
          </cell>
          <cell r="AQ317">
            <v>-30.826479733891578</v>
          </cell>
        </row>
        <row r="318">
          <cell r="A318">
            <v>317</v>
          </cell>
          <cell r="H318">
            <v>-31.229895307</v>
          </cell>
          <cell r="AK318">
            <v>-31.18348621473023</v>
          </cell>
          <cell r="AP318">
            <v>-31.540492695568883</v>
          </cell>
          <cell r="AQ318">
            <v>-30.826479733891578</v>
          </cell>
        </row>
        <row r="319">
          <cell r="A319">
            <v>318</v>
          </cell>
          <cell r="H319">
            <v>-31.168123296999994</v>
          </cell>
          <cell r="AK319">
            <v>-31.18348621473023</v>
          </cell>
          <cell r="AP319">
            <v>-31.540492695568883</v>
          </cell>
          <cell r="AQ319">
            <v>-30.826479733891578</v>
          </cell>
        </row>
        <row r="320">
          <cell r="A320">
            <v>319</v>
          </cell>
          <cell r="H320">
            <v>-31.076713472999998</v>
          </cell>
          <cell r="AK320">
            <v>-31.18348621473023</v>
          </cell>
          <cell r="AP320">
            <v>-31.540492695568883</v>
          </cell>
          <cell r="AQ320">
            <v>-30.826479733891578</v>
          </cell>
        </row>
        <row r="321">
          <cell r="A321">
            <v>320</v>
          </cell>
          <cell r="H321">
            <v>-31.058483770999999</v>
          </cell>
          <cell r="AK321">
            <v>-31.18348621473023</v>
          </cell>
          <cell r="AP321">
            <v>-31.540492695568883</v>
          </cell>
          <cell r="AQ321">
            <v>-30.826479733891578</v>
          </cell>
        </row>
        <row r="322">
          <cell r="A322">
            <v>321</v>
          </cell>
          <cell r="H322">
            <v>-31.414167099999993</v>
          </cell>
          <cell r="AK322">
            <v>-31.18348621473023</v>
          </cell>
          <cell r="AP322">
            <v>-31.540492695568883</v>
          </cell>
          <cell r="AQ322">
            <v>-30.826479733891578</v>
          </cell>
        </row>
        <row r="323">
          <cell r="A323">
            <v>322</v>
          </cell>
          <cell r="H323">
            <v>-31.060712056</v>
          </cell>
          <cell r="AK323">
            <v>-31.18348621473023</v>
          </cell>
          <cell r="AP323">
            <v>-31.540492695568883</v>
          </cell>
          <cell r="AQ323">
            <v>-30.826479733891578</v>
          </cell>
        </row>
        <row r="324">
          <cell r="A324">
            <v>323</v>
          </cell>
          <cell r="H324">
            <v>-31.044884424000003</v>
          </cell>
          <cell r="AK324">
            <v>-31.18348621473023</v>
          </cell>
          <cell r="AP324">
            <v>-31.540492695568883</v>
          </cell>
          <cell r="AQ324">
            <v>-30.826479733891578</v>
          </cell>
        </row>
        <row r="325">
          <cell r="A325">
            <v>324</v>
          </cell>
          <cell r="H325">
            <v>-31.392390460000001</v>
          </cell>
          <cell r="AK325">
            <v>-31.18348621473023</v>
          </cell>
          <cell r="AP325">
            <v>-31.540492695568883</v>
          </cell>
          <cell r="AQ325">
            <v>-30.826479733891578</v>
          </cell>
        </row>
        <row r="326">
          <cell r="A326">
            <v>325</v>
          </cell>
          <cell r="H326">
            <v>-31.210442234999999</v>
          </cell>
          <cell r="AK326">
            <v>-31.18348621473023</v>
          </cell>
          <cell r="AP326">
            <v>-31.540492695568883</v>
          </cell>
          <cell r="AQ326">
            <v>-30.826479733891578</v>
          </cell>
        </row>
        <row r="327">
          <cell r="A327">
            <v>326</v>
          </cell>
          <cell r="H327">
            <v>-31.257289860999993</v>
          </cell>
          <cell r="AK327">
            <v>-31.18348621473023</v>
          </cell>
          <cell r="AP327">
            <v>-31.540492695568883</v>
          </cell>
          <cell r="AQ327">
            <v>-30.826479733891578</v>
          </cell>
        </row>
        <row r="328">
          <cell r="A328">
            <v>327</v>
          </cell>
          <cell r="H328">
            <v>-31.174762366999996</v>
          </cell>
          <cell r="AK328">
            <v>-31.18348621473023</v>
          </cell>
          <cell r="AP328">
            <v>-31.540492695568883</v>
          </cell>
          <cell r="AQ328">
            <v>-30.826479733891578</v>
          </cell>
        </row>
        <row r="329">
          <cell r="A329">
            <v>328</v>
          </cell>
          <cell r="H329">
            <v>-30.988366313999997</v>
          </cell>
          <cell r="AK329">
            <v>-31.18348621473023</v>
          </cell>
          <cell r="AP329">
            <v>-31.540492695568883</v>
          </cell>
          <cell r="AQ329">
            <v>-30.826479733891578</v>
          </cell>
        </row>
        <row r="330">
          <cell r="A330">
            <v>329</v>
          </cell>
          <cell r="H330">
            <v>-31.144584201000001</v>
          </cell>
          <cell r="AK330">
            <v>-31.18348621473023</v>
          </cell>
          <cell r="AP330">
            <v>-31.540492695568883</v>
          </cell>
          <cell r="AQ330">
            <v>-30.826479733891578</v>
          </cell>
        </row>
        <row r="331">
          <cell r="A331">
            <v>330</v>
          </cell>
          <cell r="H331">
            <v>-31.237922172000005</v>
          </cell>
          <cell r="AK331">
            <v>-31.18348621473023</v>
          </cell>
          <cell r="AP331">
            <v>-31.540492695568883</v>
          </cell>
          <cell r="AQ331">
            <v>-30.826479733891578</v>
          </cell>
        </row>
        <row r="332">
          <cell r="A332">
            <v>331</v>
          </cell>
          <cell r="H332">
            <v>-31.134076874000002</v>
          </cell>
          <cell r="AK332">
            <v>-31.18348621473023</v>
          </cell>
          <cell r="AP332">
            <v>-31.540492695568883</v>
          </cell>
          <cell r="AQ332">
            <v>-30.826479733891578</v>
          </cell>
        </row>
        <row r="333">
          <cell r="A333">
            <v>332</v>
          </cell>
          <cell r="H333">
            <v>-31.215638212000002</v>
          </cell>
          <cell r="AK333">
            <v>-31.18348621473023</v>
          </cell>
          <cell r="AP333">
            <v>-31.540492695568883</v>
          </cell>
          <cell r="AQ333">
            <v>-30.826479733891578</v>
          </cell>
        </row>
        <row r="334">
          <cell r="A334">
            <v>333</v>
          </cell>
          <cell r="H334">
            <v>-31.175367244999993</v>
          </cell>
          <cell r="AK334">
            <v>-31.18348621473023</v>
          </cell>
          <cell r="AP334">
            <v>-31.540492695568883</v>
          </cell>
          <cell r="AQ334">
            <v>-30.826479733891578</v>
          </cell>
        </row>
        <row r="335">
          <cell r="A335">
            <v>334</v>
          </cell>
          <cell r="H335">
            <v>-31.183010494999994</v>
          </cell>
          <cell r="AK335">
            <v>-31.18348621473023</v>
          </cell>
          <cell r="AP335">
            <v>-31.540492695568883</v>
          </cell>
          <cell r="AQ335">
            <v>-30.826479733891578</v>
          </cell>
        </row>
        <row r="336">
          <cell r="A336">
            <v>335</v>
          </cell>
          <cell r="H336">
            <v>-31.314443821999998</v>
          </cell>
          <cell r="AK336">
            <v>-31.18348621473023</v>
          </cell>
          <cell r="AP336">
            <v>-31.540492695568883</v>
          </cell>
          <cell r="AQ336">
            <v>-30.826479733891578</v>
          </cell>
        </row>
        <row r="337">
          <cell r="A337">
            <v>336</v>
          </cell>
          <cell r="H337">
            <v>-31.22655834</v>
          </cell>
          <cell r="AK337">
            <v>-31.18348621473023</v>
          </cell>
          <cell r="AP337">
            <v>-31.540492695568883</v>
          </cell>
          <cell r="AQ337">
            <v>-30.826479733891578</v>
          </cell>
        </row>
        <row r="338">
          <cell r="A338">
            <v>337</v>
          </cell>
          <cell r="H338">
            <v>-31.317076277999998</v>
          </cell>
          <cell r="AK338">
            <v>-31.18348621473023</v>
          </cell>
          <cell r="AP338">
            <v>-31.540492695568883</v>
          </cell>
          <cell r="AQ338">
            <v>-30.826479733891578</v>
          </cell>
        </row>
        <row r="339">
          <cell r="A339">
            <v>338</v>
          </cell>
          <cell r="H339">
            <v>-31.124257122000007</v>
          </cell>
          <cell r="AK339">
            <v>-31.18348621473023</v>
          </cell>
          <cell r="AP339">
            <v>-31.540492695568883</v>
          </cell>
          <cell r="AQ339">
            <v>-30.826479733891578</v>
          </cell>
        </row>
        <row r="340">
          <cell r="A340">
            <v>339</v>
          </cell>
          <cell r="H340">
            <v>-31.106635050000001</v>
          </cell>
          <cell r="AK340">
            <v>-31.18348621473023</v>
          </cell>
          <cell r="AP340">
            <v>-31.540492695568883</v>
          </cell>
          <cell r="AQ340">
            <v>-30.826479733891578</v>
          </cell>
        </row>
        <row r="341">
          <cell r="A341">
            <v>340</v>
          </cell>
          <cell r="H341">
            <v>-31.281747870000004</v>
          </cell>
          <cell r="AK341">
            <v>-31.18348621473023</v>
          </cell>
          <cell r="AP341">
            <v>-31.540492695568883</v>
          </cell>
          <cell r="AQ341">
            <v>-30.826479733891578</v>
          </cell>
        </row>
        <row r="342">
          <cell r="A342">
            <v>341</v>
          </cell>
          <cell r="H342">
            <v>-31.214663940000001</v>
          </cell>
          <cell r="AK342">
            <v>-31.18348621473023</v>
          </cell>
          <cell r="AP342">
            <v>-31.540492695568883</v>
          </cell>
          <cell r="AQ342">
            <v>-30.826479733891578</v>
          </cell>
        </row>
        <row r="343">
          <cell r="A343">
            <v>342</v>
          </cell>
          <cell r="H343">
            <v>-31.040485616000002</v>
          </cell>
          <cell r="AK343">
            <v>-31.18348621473023</v>
          </cell>
          <cell r="AP343">
            <v>-31.540492695568883</v>
          </cell>
          <cell r="AQ343">
            <v>-30.826479733891578</v>
          </cell>
        </row>
        <row r="344">
          <cell r="A344">
            <v>343</v>
          </cell>
          <cell r="H344">
            <v>-31.494320697000003</v>
          </cell>
          <cell r="AK344">
            <v>-31.18348621473023</v>
          </cell>
          <cell r="AP344">
            <v>-31.540492695568883</v>
          </cell>
          <cell r="AQ344">
            <v>-30.826479733891578</v>
          </cell>
        </row>
        <row r="345">
          <cell r="A345">
            <v>344</v>
          </cell>
          <cell r="H345">
            <v>-31.094287700000006</v>
          </cell>
          <cell r="AK345">
            <v>-31.18348621473023</v>
          </cell>
          <cell r="AP345">
            <v>-31.540492695568883</v>
          </cell>
          <cell r="AQ345">
            <v>-30.826479733891578</v>
          </cell>
        </row>
        <row r="346">
          <cell r="A346">
            <v>345</v>
          </cell>
          <cell r="H346">
            <v>-31.141856255</v>
          </cell>
          <cell r="AK346">
            <v>-31.18348621473023</v>
          </cell>
          <cell r="AP346">
            <v>-31.540492695568883</v>
          </cell>
          <cell r="AQ346">
            <v>-30.826479733891578</v>
          </cell>
        </row>
        <row r="347">
          <cell r="A347">
            <v>346</v>
          </cell>
          <cell r="H347">
            <v>-31.184830448999996</v>
          </cell>
          <cell r="AK347">
            <v>-31.18348621473023</v>
          </cell>
          <cell r="AP347">
            <v>-31.540492695568883</v>
          </cell>
          <cell r="AQ347">
            <v>-30.826479733891578</v>
          </cell>
        </row>
        <row r="348">
          <cell r="A348">
            <v>347</v>
          </cell>
          <cell r="H348">
            <v>-31.178891753000002</v>
          </cell>
          <cell r="AK348">
            <v>-31.18348621473023</v>
          </cell>
          <cell r="AP348">
            <v>-31.540492695568883</v>
          </cell>
          <cell r="AQ348">
            <v>-30.826479733891578</v>
          </cell>
        </row>
        <row r="349">
          <cell r="A349">
            <v>348</v>
          </cell>
          <cell r="H349">
            <v>-31.300726542</v>
          </cell>
          <cell r="AK349">
            <v>-31.18348621473023</v>
          </cell>
          <cell r="AP349">
            <v>-31.540492695568883</v>
          </cell>
          <cell r="AQ349">
            <v>-30.826479733891578</v>
          </cell>
        </row>
        <row r="350">
          <cell r="A350">
            <v>349</v>
          </cell>
          <cell r="H350">
            <v>-31.310641316999998</v>
          </cell>
          <cell r="AK350">
            <v>-31.18348621473023</v>
          </cell>
          <cell r="AP350">
            <v>-31.540492695568883</v>
          </cell>
          <cell r="AQ350">
            <v>-30.826479733891578</v>
          </cell>
        </row>
        <row r="351">
          <cell r="A351">
            <v>350</v>
          </cell>
          <cell r="H351">
            <v>-31.468270986</v>
          </cell>
          <cell r="AK351">
            <v>-31.18348621473023</v>
          </cell>
          <cell r="AP351">
            <v>-31.540492695568883</v>
          </cell>
          <cell r="AQ351">
            <v>-30.826479733891578</v>
          </cell>
        </row>
        <row r="352">
          <cell r="A352">
            <v>351</v>
          </cell>
          <cell r="H352">
            <v>-31.069473313000003</v>
          </cell>
          <cell r="AK352">
            <v>-31.18348621473023</v>
          </cell>
          <cell r="AP352">
            <v>-31.540492695568883</v>
          </cell>
          <cell r="AQ352">
            <v>-30.826479733891578</v>
          </cell>
        </row>
        <row r="353">
          <cell r="A353">
            <v>352</v>
          </cell>
          <cell r="H353">
            <v>-31.163231492999998</v>
          </cell>
          <cell r="AK353">
            <v>-31.18348621473023</v>
          </cell>
          <cell r="AP353">
            <v>-31.540492695568883</v>
          </cell>
          <cell r="AQ353">
            <v>-30.826479733891578</v>
          </cell>
        </row>
        <row r="354">
          <cell r="A354">
            <v>353</v>
          </cell>
          <cell r="H354">
            <v>-31.175210575000001</v>
          </cell>
          <cell r="AK354">
            <v>-31.18348621473023</v>
          </cell>
          <cell r="AP354">
            <v>-31.540492695568883</v>
          </cell>
          <cell r="AQ354">
            <v>-30.826479733891578</v>
          </cell>
        </row>
        <row r="355">
          <cell r="A355">
            <v>354</v>
          </cell>
          <cell r="H355">
            <v>-31.203491113999998</v>
          </cell>
          <cell r="AK355">
            <v>-31.18348621473023</v>
          </cell>
          <cell r="AP355">
            <v>-31.540492695568883</v>
          </cell>
          <cell r="AQ355">
            <v>-30.826479733891578</v>
          </cell>
        </row>
        <row r="356">
          <cell r="A356">
            <v>355</v>
          </cell>
          <cell r="H356">
            <v>-31.204875087999998</v>
          </cell>
          <cell r="AK356">
            <v>-31.18348621473023</v>
          </cell>
          <cell r="AP356">
            <v>-31.540492695568883</v>
          </cell>
          <cell r="AQ356">
            <v>-30.826479733891578</v>
          </cell>
        </row>
        <row r="357">
          <cell r="A357">
            <v>356</v>
          </cell>
          <cell r="H357">
            <v>-31.157819971999995</v>
          </cell>
          <cell r="AK357">
            <v>-31.18348621473023</v>
          </cell>
          <cell r="AP357">
            <v>-31.540492695568883</v>
          </cell>
          <cell r="AQ357">
            <v>-30.826479733891578</v>
          </cell>
        </row>
        <row r="358">
          <cell r="A358">
            <v>357</v>
          </cell>
          <cell r="H358">
            <v>-31.187570361999999</v>
          </cell>
          <cell r="AK358">
            <v>-31.18348621473023</v>
          </cell>
          <cell r="AP358">
            <v>-31.540492695568883</v>
          </cell>
          <cell r="AQ358">
            <v>-30.826479733891578</v>
          </cell>
        </row>
        <row r="359">
          <cell r="A359">
            <v>358</v>
          </cell>
          <cell r="H359">
            <v>-31.155446001999994</v>
          </cell>
          <cell r="AK359">
            <v>-31.18348621473023</v>
          </cell>
          <cell r="AP359">
            <v>-31.540492695568883</v>
          </cell>
          <cell r="AQ359">
            <v>-30.826479733891578</v>
          </cell>
        </row>
        <row r="360">
          <cell r="A360">
            <v>359</v>
          </cell>
          <cell r="H360">
            <v>-31.217967279999993</v>
          </cell>
          <cell r="AK360">
            <v>-31.18348621473023</v>
          </cell>
          <cell r="AP360">
            <v>-31.540492695568883</v>
          </cell>
          <cell r="AQ360">
            <v>-30.826479733891578</v>
          </cell>
        </row>
        <row r="361">
          <cell r="A361">
            <v>360</v>
          </cell>
          <cell r="H361">
            <v>-31.180418145999997</v>
          </cell>
          <cell r="AK361">
            <v>-31.18348621473023</v>
          </cell>
          <cell r="AP361">
            <v>-31.540492695568883</v>
          </cell>
          <cell r="AQ361">
            <v>-30.826479733891578</v>
          </cell>
        </row>
        <row r="362">
          <cell r="A362">
            <v>361</v>
          </cell>
          <cell r="H362">
            <v>-31.163780152000005</v>
          </cell>
          <cell r="AK362">
            <v>-31.18348621473023</v>
          </cell>
          <cell r="AP362">
            <v>-31.540492695568883</v>
          </cell>
          <cell r="AQ362">
            <v>-30.826479733891578</v>
          </cell>
        </row>
        <row r="363">
          <cell r="A363">
            <v>362</v>
          </cell>
          <cell r="H363">
            <v>-31.227058672000005</v>
          </cell>
          <cell r="AK363">
            <v>-31.18348621473023</v>
          </cell>
          <cell r="AP363">
            <v>-31.540492695568883</v>
          </cell>
          <cell r="AQ363">
            <v>-30.826479733891578</v>
          </cell>
        </row>
        <row r="364">
          <cell r="A364">
            <v>363</v>
          </cell>
          <cell r="H364">
            <v>-31.300638892000002</v>
          </cell>
          <cell r="AK364">
            <v>-31.18348621473023</v>
          </cell>
          <cell r="AP364">
            <v>-31.540492695568883</v>
          </cell>
          <cell r="AQ364">
            <v>-30.826479733891578</v>
          </cell>
        </row>
        <row r="365">
          <cell r="A365">
            <v>364</v>
          </cell>
          <cell r="H365">
            <v>-31.23165934</v>
          </cell>
          <cell r="AK365">
            <v>-31.18348621473023</v>
          </cell>
          <cell r="AP365">
            <v>-31.540492695568883</v>
          </cell>
          <cell r="AQ365">
            <v>-30.826479733891578</v>
          </cell>
        </row>
        <row r="366">
          <cell r="A366">
            <v>365</v>
          </cell>
          <cell r="H366">
            <v>-31.194132920000001</v>
          </cell>
          <cell r="AK366">
            <v>-31.18348621473023</v>
          </cell>
          <cell r="AP366">
            <v>-31.540492695568883</v>
          </cell>
          <cell r="AQ366">
            <v>-30.826479733891578</v>
          </cell>
        </row>
        <row r="367">
          <cell r="A367">
            <v>366</v>
          </cell>
          <cell r="H367">
            <v>-31.212241068000004</v>
          </cell>
          <cell r="AK367">
            <v>-31.18348621473023</v>
          </cell>
          <cell r="AP367">
            <v>-31.540492695568883</v>
          </cell>
          <cell r="AQ367">
            <v>-30.826479733891578</v>
          </cell>
        </row>
        <row r="368">
          <cell r="A368">
            <v>367</v>
          </cell>
          <cell r="H368">
            <v>-31.125711948000003</v>
          </cell>
          <cell r="AK368">
            <v>-31.18348621473023</v>
          </cell>
          <cell r="AP368">
            <v>-31.540492695568883</v>
          </cell>
          <cell r="AQ368">
            <v>-30.826479733891578</v>
          </cell>
        </row>
        <row r="369">
          <cell r="A369">
            <v>368</v>
          </cell>
          <cell r="H369">
            <v>-31.201567112000006</v>
          </cell>
          <cell r="AK369">
            <v>-31.18348621473023</v>
          </cell>
          <cell r="AP369">
            <v>-31.540492695568883</v>
          </cell>
          <cell r="AQ369">
            <v>-30.826479733891578</v>
          </cell>
        </row>
        <row r="370">
          <cell r="A370">
            <v>369</v>
          </cell>
          <cell r="H370">
            <v>-31.245430876000007</v>
          </cell>
          <cell r="AK370">
            <v>-31.18348621473023</v>
          </cell>
          <cell r="AP370">
            <v>-31.540492695568883</v>
          </cell>
          <cell r="AQ370">
            <v>-30.826479733891578</v>
          </cell>
        </row>
        <row r="371">
          <cell r="A371">
            <v>370</v>
          </cell>
          <cell r="H371">
            <v>-31.176653649999999</v>
          </cell>
          <cell r="AK371">
            <v>-31.18348621473023</v>
          </cell>
          <cell r="AP371">
            <v>-31.540492695568883</v>
          </cell>
          <cell r="AQ371">
            <v>-30.826479733891578</v>
          </cell>
        </row>
        <row r="372">
          <cell r="A372">
            <v>371</v>
          </cell>
          <cell r="H372">
            <v>-31.256231615999994</v>
          </cell>
          <cell r="AK372">
            <v>-31.18348621473023</v>
          </cell>
          <cell r="AP372">
            <v>-31.540492695568883</v>
          </cell>
          <cell r="AQ372">
            <v>-30.826479733891578</v>
          </cell>
        </row>
        <row r="373">
          <cell r="A373">
            <v>372</v>
          </cell>
          <cell r="H373">
            <v>-31.231359703999999</v>
          </cell>
          <cell r="AK373">
            <v>-31.18348621473023</v>
          </cell>
          <cell r="AP373">
            <v>-31.540492695568883</v>
          </cell>
          <cell r="AQ373">
            <v>-30.826479733891578</v>
          </cell>
        </row>
        <row r="374">
          <cell r="A374">
            <v>373</v>
          </cell>
          <cell r="H374">
            <v>-31.281217056000003</v>
          </cell>
          <cell r="AK374">
            <v>-31.18348621473023</v>
          </cell>
          <cell r="AP374">
            <v>-31.540492695568883</v>
          </cell>
          <cell r="AQ374">
            <v>-30.826479733891578</v>
          </cell>
        </row>
        <row r="375">
          <cell r="A375">
            <v>374</v>
          </cell>
          <cell r="H375">
            <v>-31.271203872000008</v>
          </cell>
          <cell r="AK375">
            <v>-31.18348621473023</v>
          </cell>
          <cell r="AP375">
            <v>-31.540492695568883</v>
          </cell>
          <cell r="AQ375">
            <v>-30.826479733891578</v>
          </cell>
        </row>
        <row r="376">
          <cell r="A376">
            <v>375</v>
          </cell>
          <cell r="H376">
            <v>-31.196400095999998</v>
          </cell>
          <cell r="AK376">
            <v>-31.18348621473023</v>
          </cell>
          <cell r="AP376">
            <v>-31.540492695568883</v>
          </cell>
          <cell r="AQ376">
            <v>-30.826479733891578</v>
          </cell>
        </row>
        <row r="377">
          <cell r="A377">
            <v>376</v>
          </cell>
          <cell r="H377">
            <v>-31.196225295000001</v>
          </cell>
          <cell r="AK377">
            <v>-31.18348621473023</v>
          </cell>
          <cell r="AP377">
            <v>-31.540492695568883</v>
          </cell>
          <cell r="AQ377">
            <v>-30.826479733891578</v>
          </cell>
        </row>
        <row r="378">
          <cell r="A378">
            <v>377</v>
          </cell>
          <cell r="H378">
            <v>-31.270821715</v>
          </cell>
          <cell r="AK378">
            <v>-31.18348621473023</v>
          </cell>
          <cell r="AP378">
            <v>-31.540492695568883</v>
          </cell>
          <cell r="AQ378">
            <v>-30.826479733891578</v>
          </cell>
        </row>
        <row r="379">
          <cell r="A379">
            <v>378</v>
          </cell>
          <cell r="H379">
            <v>-31.277347880000008</v>
          </cell>
          <cell r="AK379">
            <v>-31.18348621473023</v>
          </cell>
          <cell r="AP379">
            <v>-31.540492695568883</v>
          </cell>
          <cell r="AQ379">
            <v>-30.826479733891578</v>
          </cell>
        </row>
        <row r="380">
          <cell r="A380">
            <v>379</v>
          </cell>
          <cell r="H380">
            <v>-31.185007400000003</v>
          </cell>
          <cell r="AK380">
            <v>-31.18348621473023</v>
          </cell>
          <cell r="AP380">
            <v>-31.540492695568883</v>
          </cell>
          <cell r="AQ380">
            <v>-30.826479733891578</v>
          </cell>
        </row>
        <row r="381">
          <cell r="A381">
            <v>380</v>
          </cell>
          <cell r="H381">
            <v>-31.322646200000001</v>
          </cell>
          <cell r="AK381">
            <v>-31.18348621473023</v>
          </cell>
          <cell r="AP381">
            <v>-31.540492695568883</v>
          </cell>
          <cell r="AQ381">
            <v>-30.826479733891578</v>
          </cell>
        </row>
        <row r="382">
          <cell r="A382">
            <v>381</v>
          </cell>
          <cell r="H382">
            <v>-31.011839949999999</v>
          </cell>
          <cell r="AK382">
            <v>-31.18348621473023</v>
          </cell>
          <cell r="AP382">
            <v>-31.540492695568883</v>
          </cell>
          <cell r="AQ382">
            <v>-30.826479733891578</v>
          </cell>
        </row>
        <row r="383">
          <cell r="A383">
            <v>382</v>
          </cell>
          <cell r="H383">
            <v>-31.482931317999995</v>
          </cell>
          <cell r="AK383">
            <v>-31.18348621473023</v>
          </cell>
          <cell r="AP383">
            <v>-31.540492695568883</v>
          </cell>
          <cell r="AQ383">
            <v>-30.826479733891578</v>
          </cell>
        </row>
        <row r="384">
          <cell r="A384">
            <v>383</v>
          </cell>
          <cell r="H384">
            <v>-31.230860417999995</v>
          </cell>
          <cell r="AK384">
            <v>-31.18348621473023</v>
          </cell>
          <cell r="AP384">
            <v>-31.540492695568883</v>
          </cell>
          <cell r="AQ384">
            <v>-30.826479733891578</v>
          </cell>
        </row>
        <row r="385">
          <cell r="A385">
            <v>384</v>
          </cell>
          <cell r="H385">
            <v>-31.015660760000006</v>
          </cell>
          <cell r="AK385">
            <v>-31.18348621473023</v>
          </cell>
          <cell r="AP385">
            <v>-31.540492695568883</v>
          </cell>
          <cell r="AQ385">
            <v>-30.826479733891578</v>
          </cell>
        </row>
        <row r="386">
          <cell r="A386">
            <v>385</v>
          </cell>
          <cell r="H386">
            <v>-31.147396079999996</v>
          </cell>
          <cell r="AK386">
            <v>-31.18348621473023</v>
          </cell>
          <cell r="AP386">
            <v>-31.540492695568883</v>
          </cell>
          <cell r="AQ386">
            <v>-30.826479733891578</v>
          </cell>
        </row>
        <row r="387">
          <cell r="A387">
            <v>386</v>
          </cell>
          <cell r="H387">
            <v>-31.388309792000005</v>
          </cell>
          <cell r="AK387">
            <v>-31.18348621473023</v>
          </cell>
          <cell r="AP387">
            <v>-31.540492695568883</v>
          </cell>
          <cell r="AQ387">
            <v>-30.826479733891578</v>
          </cell>
        </row>
        <row r="388">
          <cell r="A388">
            <v>387</v>
          </cell>
          <cell r="H388">
            <v>-31.139890127999998</v>
          </cell>
          <cell r="AK388">
            <v>-31.18348621473023</v>
          </cell>
          <cell r="AP388">
            <v>-31.540492695568883</v>
          </cell>
          <cell r="AQ388">
            <v>-30.826479733891578</v>
          </cell>
        </row>
        <row r="389">
          <cell r="A389">
            <v>388</v>
          </cell>
          <cell r="H389">
            <v>-31.111670347999997</v>
          </cell>
          <cell r="AK389">
            <v>-31.18348621473023</v>
          </cell>
          <cell r="AP389">
            <v>-31.540492695568883</v>
          </cell>
          <cell r="AQ389">
            <v>-30.826479733891578</v>
          </cell>
        </row>
        <row r="390">
          <cell r="A390">
            <v>389</v>
          </cell>
          <cell r="H390">
            <v>-31.265062108999999</v>
          </cell>
          <cell r="AK390">
            <v>-31.18348621473023</v>
          </cell>
          <cell r="AP390">
            <v>-31.540492695568883</v>
          </cell>
          <cell r="AQ390">
            <v>-30.826479733891578</v>
          </cell>
        </row>
        <row r="391">
          <cell r="A391">
            <v>390</v>
          </cell>
          <cell r="H391">
            <v>-31.139890127999998</v>
          </cell>
          <cell r="AK391">
            <v>-31.18348621473023</v>
          </cell>
          <cell r="AP391">
            <v>-31.540492695568883</v>
          </cell>
          <cell r="AQ391">
            <v>-30.826479733891578</v>
          </cell>
        </row>
        <row r="392">
          <cell r="A392">
            <v>391</v>
          </cell>
          <cell r="H392">
            <v>-31.111670347999997</v>
          </cell>
          <cell r="AK392">
            <v>-31.18348621473023</v>
          </cell>
          <cell r="AP392">
            <v>-31.540492695568883</v>
          </cell>
          <cell r="AQ392">
            <v>-30.826479733891578</v>
          </cell>
        </row>
        <row r="393">
          <cell r="A393">
            <v>392</v>
          </cell>
          <cell r="H393">
            <v>-31.265062108999999</v>
          </cell>
          <cell r="AK393">
            <v>-31.18348621473023</v>
          </cell>
          <cell r="AP393">
            <v>-31.540492695568883</v>
          </cell>
          <cell r="AQ393">
            <v>-30.826479733891578</v>
          </cell>
        </row>
        <row r="394">
          <cell r="A394">
            <v>393</v>
          </cell>
          <cell r="H394">
            <v>-31.092628512000008</v>
          </cell>
          <cell r="AK394">
            <v>-31.18348621473023</v>
          </cell>
          <cell r="AP394">
            <v>-31.540492695568883</v>
          </cell>
          <cell r="AQ394">
            <v>-30.826479733891578</v>
          </cell>
        </row>
        <row r="395">
          <cell r="A395">
            <v>394</v>
          </cell>
          <cell r="H395">
            <v>-31.168319952000001</v>
          </cell>
          <cell r="AK395">
            <v>-31.18348621473023</v>
          </cell>
          <cell r="AP395">
            <v>-31.540492695568883</v>
          </cell>
          <cell r="AQ395">
            <v>-30.826479733891578</v>
          </cell>
        </row>
        <row r="396">
          <cell r="A396">
            <v>395</v>
          </cell>
          <cell r="H396">
            <v>-31.309811280000009</v>
          </cell>
          <cell r="AK396">
            <v>-31.18348621473023</v>
          </cell>
          <cell r="AP396">
            <v>-31.540492695568883</v>
          </cell>
          <cell r="AQ396">
            <v>-30.826479733891578</v>
          </cell>
        </row>
        <row r="397">
          <cell r="A397">
            <v>396</v>
          </cell>
          <cell r="H397">
            <v>-31.184664320000003</v>
          </cell>
          <cell r="AK397">
            <v>-31.18348621473023</v>
          </cell>
          <cell r="AP397">
            <v>-31.540492695568883</v>
          </cell>
          <cell r="AQ397">
            <v>-30.826479733891578</v>
          </cell>
        </row>
        <row r="398">
          <cell r="A398">
            <v>397</v>
          </cell>
          <cell r="H398">
            <v>-31.217148311999999</v>
          </cell>
          <cell r="AK398">
            <v>-31.18348621473023</v>
          </cell>
          <cell r="AP398">
            <v>-31.540492695568883</v>
          </cell>
          <cell r="AQ398">
            <v>-30.826479733891578</v>
          </cell>
        </row>
        <row r="399">
          <cell r="A399">
            <v>398</v>
          </cell>
          <cell r="H399">
            <v>-31.200171903999994</v>
          </cell>
          <cell r="AK399">
            <v>-31.18348621473023</v>
          </cell>
          <cell r="AP399">
            <v>-31.540492695568883</v>
          </cell>
          <cell r="AQ399">
            <v>-30.826479733891578</v>
          </cell>
        </row>
        <row r="400">
          <cell r="A400">
            <v>399</v>
          </cell>
          <cell r="H400">
            <v>-31.207089245999995</v>
          </cell>
          <cell r="AK400">
            <v>-31.18348621473023</v>
          </cell>
          <cell r="AP400">
            <v>-31.540492695568883</v>
          </cell>
          <cell r="AQ400">
            <v>-30.826479733891578</v>
          </cell>
        </row>
        <row r="401">
          <cell r="A401">
            <v>400</v>
          </cell>
          <cell r="H401">
            <v>-31.364040109999998</v>
          </cell>
          <cell r="AK401">
            <v>-31.18348621473023</v>
          </cell>
          <cell r="AP401">
            <v>-31.540492695568883</v>
          </cell>
          <cell r="AQ401">
            <v>-30.826479733891578</v>
          </cell>
        </row>
        <row r="402">
          <cell r="A402">
            <v>401</v>
          </cell>
          <cell r="H402">
            <v>-31.111727832</v>
          </cell>
          <cell r="AK402">
            <v>-31.18348621473023</v>
          </cell>
          <cell r="AP402">
            <v>-31.540492695568883</v>
          </cell>
          <cell r="AQ402">
            <v>-30.826479733891578</v>
          </cell>
        </row>
        <row r="403">
          <cell r="A403">
            <v>402</v>
          </cell>
          <cell r="H403">
            <v>-31.188932559999998</v>
          </cell>
          <cell r="AK403">
            <v>-31.18348621473023</v>
          </cell>
          <cell r="AP403">
            <v>-31.540492695568883</v>
          </cell>
          <cell r="AQ403">
            <v>-30.826479733891578</v>
          </cell>
        </row>
        <row r="404">
          <cell r="A404">
            <v>403</v>
          </cell>
          <cell r="H404">
            <v>-31.284616167999999</v>
          </cell>
          <cell r="AK404">
            <v>-31.18348621473023</v>
          </cell>
          <cell r="AP404">
            <v>-31.540492695568883</v>
          </cell>
          <cell r="AQ404">
            <v>-30.826479733891578</v>
          </cell>
        </row>
        <row r="405">
          <cell r="A405">
            <v>404</v>
          </cell>
          <cell r="H405">
            <v>-31.244394288000002</v>
          </cell>
          <cell r="AK405">
            <v>-31.18348621473023</v>
          </cell>
          <cell r="AP405">
            <v>-31.540492695568883</v>
          </cell>
          <cell r="AQ405">
            <v>-30.826479733891578</v>
          </cell>
        </row>
        <row r="406">
          <cell r="A406">
            <v>405</v>
          </cell>
          <cell r="H406">
            <v>-31.131861300000004</v>
          </cell>
          <cell r="AK406">
            <v>-31.18348621473023</v>
          </cell>
          <cell r="AP406">
            <v>-31.540492695568883</v>
          </cell>
          <cell r="AQ406">
            <v>-30.826479733891578</v>
          </cell>
        </row>
        <row r="407">
          <cell r="A407">
            <v>406</v>
          </cell>
          <cell r="H407">
            <v>-31.258343599999996</v>
          </cell>
          <cell r="AK407">
            <v>-31.18348621473023</v>
          </cell>
          <cell r="AP407">
            <v>-31.540492695568883</v>
          </cell>
          <cell r="AQ407">
            <v>-30.826479733891578</v>
          </cell>
        </row>
        <row r="408">
          <cell r="A408">
            <v>407</v>
          </cell>
          <cell r="H408">
            <v>-31.127463487999997</v>
          </cell>
          <cell r="AK408">
            <v>-31.18348621473023</v>
          </cell>
          <cell r="AP408">
            <v>-31.540492695568883</v>
          </cell>
          <cell r="AQ408">
            <v>-30.826479733891578</v>
          </cell>
        </row>
        <row r="409">
          <cell r="A409">
            <v>408</v>
          </cell>
          <cell r="H409">
            <v>-31.117043711999997</v>
          </cell>
          <cell r="AK409">
            <v>-31.18348621473023</v>
          </cell>
          <cell r="AP409">
            <v>-31.540492695568883</v>
          </cell>
          <cell r="AQ409">
            <v>-30.826479733891578</v>
          </cell>
        </row>
        <row r="410">
          <cell r="A410">
            <v>409</v>
          </cell>
          <cell r="H410">
            <v>-31.131861300000004</v>
          </cell>
          <cell r="AK410">
            <v>-31.18348621473023</v>
          </cell>
          <cell r="AP410">
            <v>-31.540492695568883</v>
          </cell>
          <cell r="AQ410">
            <v>-30.826479733891578</v>
          </cell>
        </row>
        <row r="411">
          <cell r="A411">
            <v>410</v>
          </cell>
          <cell r="H411">
            <v>-31.258343599999996</v>
          </cell>
          <cell r="AK411">
            <v>-31.18348621473023</v>
          </cell>
          <cell r="AP411">
            <v>-31.540492695568883</v>
          </cell>
          <cell r="AQ411">
            <v>-30.826479733891578</v>
          </cell>
        </row>
        <row r="412">
          <cell r="A412">
            <v>411</v>
          </cell>
          <cell r="H412">
            <v>-31.191694339999998</v>
          </cell>
          <cell r="AK412">
            <v>-31.18348621473023</v>
          </cell>
          <cell r="AP412">
            <v>-31.540492695568883</v>
          </cell>
          <cell r="AQ412">
            <v>-30.826479733891578</v>
          </cell>
        </row>
        <row r="413">
          <cell r="A413">
            <v>412</v>
          </cell>
          <cell r="H413">
            <v>-31.175080579999999</v>
          </cell>
          <cell r="AK413">
            <v>-31.18348621473023</v>
          </cell>
          <cell r="AP413">
            <v>-31.540492695568883</v>
          </cell>
          <cell r="AQ413">
            <v>-30.826479733891578</v>
          </cell>
        </row>
        <row r="414">
          <cell r="A414">
            <v>413</v>
          </cell>
          <cell r="H414">
            <v>-31.210353979000004</v>
          </cell>
          <cell r="AK414">
            <v>-31.18348621473023</v>
          </cell>
          <cell r="AP414">
            <v>-31.540492695568883</v>
          </cell>
          <cell r="AQ414">
            <v>-30.826479733891578</v>
          </cell>
        </row>
        <row r="415">
          <cell r="A415">
            <v>414</v>
          </cell>
          <cell r="H415">
            <v>-31.184453515000001</v>
          </cell>
          <cell r="AK415">
            <v>-31.18348621473023</v>
          </cell>
          <cell r="AP415">
            <v>-31.540492695568883</v>
          </cell>
          <cell r="AQ415">
            <v>-30.826479733891578</v>
          </cell>
        </row>
        <row r="416">
          <cell r="A416">
            <v>415</v>
          </cell>
          <cell r="H416">
            <v>-31.176879933999999</v>
          </cell>
          <cell r="AK416">
            <v>-31.18348621473023</v>
          </cell>
          <cell r="AP416">
            <v>-31.540492695568883</v>
          </cell>
          <cell r="AQ416">
            <v>-30.826479733891578</v>
          </cell>
        </row>
        <row r="417">
          <cell r="A417">
            <v>416</v>
          </cell>
          <cell r="H417">
            <v>-31.181423549999998</v>
          </cell>
          <cell r="AK417">
            <v>-31.18348621473023</v>
          </cell>
          <cell r="AP417">
            <v>-31.540492695568883</v>
          </cell>
          <cell r="AQ417">
            <v>-30.826479733891578</v>
          </cell>
        </row>
        <row r="418">
          <cell r="A418">
            <v>417</v>
          </cell>
          <cell r="H418">
            <v>-31.194685504999999</v>
          </cell>
          <cell r="AK418">
            <v>-31.18348621473023</v>
          </cell>
          <cell r="AP418">
            <v>-31.540492695568883</v>
          </cell>
          <cell r="AQ418">
            <v>-30.826479733891578</v>
          </cell>
        </row>
        <row r="419">
          <cell r="A419">
            <v>418</v>
          </cell>
          <cell r="H419">
            <v>-31.146669524999997</v>
          </cell>
          <cell r="AK419">
            <v>-31.18348621473023</v>
          </cell>
          <cell r="AP419">
            <v>-31.540492695568883</v>
          </cell>
          <cell r="AQ419">
            <v>-30.826479733891578</v>
          </cell>
        </row>
        <row r="420">
          <cell r="A420">
            <v>419</v>
          </cell>
          <cell r="H420">
            <v>-31.192459463999995</v>
          </cell>
          <cell r="AK420">
            <v>-31.18348621473023</v>
          </cell>
          <cell r="AP420">
            <v>-31.540492695568883</v>
          </cell>
          <cell r="AQ420">
            <v>-30.826479733891578</v>
          </cell>
        </row>
        <row r="421">
          <cell r="A421">
            <v>420</v>
          </cell>
          <cell r="H421">
            <v>-31.168151548000004</v>
          </cell>
          <cell r="AK421">
            <v>-31.18348621473023</v>
          </cell>
          <cell r="AP421">
            <v>-31.540492695568883</v>
          </cell>
          <cell r="AQ421">
            <v>-30.826479733891578</v>
          </cell>
        </row>
        <row r="422">
          <cell r="A422">
            <v>421</v>
          </cell>
          <cell r="H422">
            <v>-31.183875666999995</v>
          </cell>
          <cell r="AK422">
            <v>-31.18348621473023</v>
          </cell>
          <cell r="AP422">
            <v>-31.540492695568883</v>
          </cell>
          <cell r="AQ422">
            <v>-30.826479733891578</v>
          </cell>
        </row>
        <row r="423">
          <cell r="A423">
            <v>422</v>
          </cell>
          <cell r="H423">
            <v>-31.139325249999999</v>
          </cell>
          <cell r="AK423">
            <v>-31.18348621473023</v>
          </cell>
          <cell r="AP423">
            <v>-31.540492695568883</v>
          </cell>
          <cell r="AQ423">
            <v>-30.826479733891578</v>
          </cell>
        </row>
        <row r="424">
          <cell r="A424">
            <v>423</v>
          </cell>
          <cell r="H424">
            <v>-31.084983442000002</v>
          </cell>
          <cell r="AK424">
            <v>-31.18348621473023</v>
          </cell>
          <cell r="AP424">
            <v>-31.540492695568883</v>
          </cell>
          <cell r="AQ424">
            <v>-30.826479733891578</v>
          </cell>
        </row>
        <row r="425">
          <cell r="A425">
            <v>424</v>
          </cell>
          <cell r="H425">
            <v>-31.202262685999997</v>
          </cell>
          <cell r="AK425">
            <v>-31.18348621473023</v>
          </cell>
          <cell r="AP425">
            <v>-31.540492695568883</v>
          </cell>
          <cell r="AQ425">
            <v>-30.826479733891578</v>
          </cell>
        </row>
        <row r="426">
          <cell r="A426">
            <v>425</v>
          </cell>
          <cell r="H426">
            <v>-31.316336808000003</v>
          </cell>
          <cell r="AK426">
            <v>-31.18348621473023</v>
          </cell>
          <cell r="AP426">
            <v>-31.540492695568883</v>
          </cell>
          <cell r="AQ426">
            <v>-30.826479733891578</v>
          </cell>
        </row>
        <row r="427">
          <cell r="A427">
            <v>426</v>
          </cell>
          <cell r="H427">
            <v>-31.229638258000001</v>
          </cell>
          <cell r="AK427">
            <v>-31.18348621473023</v>
          </cell>
          <cell r="AP427">
            <v>-31.540492695568883</v>
          </cell>
          <cell r="AQ427">
            <v>-30.826479733891578</v>
          </cell>
        </row>
        <row r="428">
          <cell r="A428">
            <v>427</v>
          </cell>
          <cell r="H428">
            <v>-31.176049287999994</v>
          </cell>
          <cell r="AK428">
            <v>-31.18348621473023</v>
          </cell>
          <cell r="AP428">
            <v>-31.540492695568883</v>
          </cell>
          <cell r="AQ428">
            <v>-30.826479733891578</v>
          </cell>
        </row>
        <row r="429">
          <cell r="A429">
            <v>428</v>
          </cell>
          <cell r="H429">
            <v>-31.186105365999993</v>
          </cell>
          <cell r="AK429">
            <v>-31.18348621473023</v>
          </cell>
          <cell r="AP429">
            <v>-31.540492695568883</v>
          </cell>
          <cell r="AQ429">
            <v>-30.826479733891578</v>
          </cell>
        </row>
        <row r="430">
          <cell r="A430">
            <v>429</v>
          </cell>
          <cell r="H430">
            <v>-31.184757061999996</v>
          </cell>
          <cell r="AK430">
            <v>-31.18348621473023</v>
          </cell>
          <cell r="AP430">
            <v>-31.540492695568883</v>
          </cell>
          <cell r="AQ430">
            <v>-30.826479733891578</v>
          </cell>
        </row>
        <row r="431">
          <cell r="A431">
            <v>430</v>
          </cell>
          <cell r="H431">
            <v>-31.213772245999991</v>
          </cell>
          <cell r="AK431">
            <v>-31.18348621473023</v>
          </cell>
          <cell r="AP431">
            <v>-31.540492695568883</v>
          </cell>
          <cell r="AQ431">
            <v>-30.826479733891578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K10"/>
  <sheetViews>
    <sheetView topLeftCell="A34" zoomScaleNormal="100" workbookViewId="0">
      <selection activeCell="AD56" sqref="AD56"/>
    </sheetView>
  </sheetViews>
  <sheetFormatPr defaultRowHeight="15"/>
  <cols>
    <col min="3" max="3" width="10.5703125" bestFit="1" customWidth="1"/>
    <col min="7" max="7" width="10.5703125" bestFit="1" customWidth="1"/>
    <col min="9" max="9" width="1.5703125" customWidth="1"/>
    <col min="18" max="18" width="4.42578125" customWidth="1"/>
  </cols>
  <sheetData>
    <row r="2" spans="3:11">
      <c r="C2" s="166"/>
      <c r="G2" s="21"/>
      <c r="K2" s="22"/>
    </row>
    <row r="3" spans="3:11">
      <c r="C3" s="162"/>
      <c r="G3" s="17"/>
      <c r="K3" s="22"/>
    </row>
    <row r="4" spans="3:11">
      <c r="C4" s="166"/>
      <c r="G4" s="162"/>
      <c r="K4" s="22"/>
    </row>
    <row r="5" spans="3:11">
      <c r="C5" s="21"/>
      <c r="G5" s="21"/>
      <c r="K5" s="22"/>
    </row>
    <row r="6" spans="3:11">
      <c r="C6" s="162"/>
      <c r="G6" s="21"/>
      <c r="K6" s="22"/>
    </row>
    <row r="7" spans="3:11">
      <c r="C7" s="166"/>
      <c r="G7" s="162"/>
      <c r="K7" s="22"/>
    </row>
    <row r="8" spans="3:11">
      <c r="C8" s="21"/>
      <c r="G8" s="21"/>
      <c r="K8" s="22"/>
    </row>
    <row r="9" spans="3:11">
      <c r="C9" s="21"/>
      <c r="G9" s="21"/>
      <c r="K9" s="22"/>
    </row>
    <row r="10" spans="3:11">
      <c r="C10" s="21"/>
      <c r="G10" s="21"/>
      <c r="K10" s="22"/>
    </row>
  </sheetData>
  <sortState ref="K2:K10">
    <sortCondition descending="1" ref="K5"/>
  </sortState>
  <pageMargins left="0.7" right="0.7" top="1" bottom="0.75" header="0.55000000000000004" footer="0.3"/>
  <pageSetup scale="52" orientation="landscape" verticalDpi="0" r:id="rId1"/>
  <headerFooter>
    <oddHeader>&amp;C&amp;"Times New Roman,Bold"&amp;18EA-IRMS Internal Standards Control Charts
(August 2008 - Present)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533"/>
  <sheetViews>
    <sheetView topLeftCell="H1" zoomScaleNormal="100" workbookViewId="0">
      <pane ySplit="1" topLeftCell="A2" activePane="bottomLeft" state="frozen"/>
      <selection pane="bottomLeft" activeCell="K16" sqref="K16"/>
    </sheetView>
  </sheetViews>
  <sheetFormatPr defaultRowHeight="15"/>
  <cols>
    <col min="2" max="2" width="10.140625" style="28" bestFit="1" customWidth="1"/>
    <col min="3" max="3" width="8.5703125" style="5" bestFit="1" customWidth="1"/>
    <col min="4" max="4" width="11.5703125" style="5" bestFit="1" customWidth="1"/>
    <col min="5" max="5" width="13.140625" style="36" bestFit="1" customWidth="1"/>
    <col min="6" max="6" width="14" style="17" bestFit="1" customWidth="1"/>
    <col min="7" max="7" width="15.7109375" style="17" customWidth="1"/>
    <col min="8" max="8" width="16.28515625" style="17" bestFit="1" customWidth="1"/>
    <col min="9" max="9" width="15.140625" style="5" customWidth="1"/>
    <col min="10" max="10" width="20.140625" style="72" bestFit="1" customWidth="1"/>
    <col min="11" max="11" width="22.140625" style="72" bestFit="1" customWidth="1"/>
    <col min="12" max="12" width="13.85546875" style="3" bestFit="1" customWidth="1"/>
    <col min="13" max="13" width="11.42578125" style="3" bestFit="1" customWidth="1"/>
    <col min="14" max="14" width="14" style="3" customWidth="1"/>
    <col min="15" max="15" width="12.85546875" style="14" customWidth="1"/>
    <col min="16" max="16" width="15.28515625" style="3" bestFit="1" customWidth="1"/>
    <col min="17" max="18" width="13.85546875" bestFit="1" customWidth="1"/>
    <col min="33" max="33" width="9.7109375" customWidth="1"/>
    <col min="34" max="34" width="10.28515625" bestFit="1" customWidth="1"/>
    <col min="36" max="38" width="9.85546875" style="14" bestFit="1" customWidth="1"/>
    <col min="42" max="46" width="9.85546875" bestFit="1" customWidth="1"/>
    <col min="47" max="47" width="10.140625" bestFit="1" customWidth="1"/>
    <col min="48" max="48" width="9.85546875" bestFit="1" customWidth="1"/>
  </cols>
  <sheetData>
    <row r="1" spans="1:62" s="26" customFormat="1">
      <c r="B1" s="29" t="s">
        <v>20</v>
      </c>
      <c r="C1" s="1" t="s">
        <v>0</v>
      </c>
      <c r="D1" s="1" t="s">
        <v>1</v>
      </c>
      <c r="E1" s="138" t="s">
        <v>2</v>
      </c>
      <c r="F1" s="13" t="s">
        <v>99</v>
      </c>
      <c r="G1" s="13" t="s">
        <v>3</v>
      </c>
      <c r="H1" s="13" t="s">
        <v>117</v>
      </c>
      <c r="I1" s="2" t="s">
        <v>27</v>
      </c>
      <c r="J1" s="18" t="s">
        <v>25</v>
      </c>
      <c r="K1" s="11" t="s">
        <v>26</v>
      </c>
      <c r="L1" s="27"/>
      <c r="M1" s="27"/>
      <c r="N1" s="27"/>
      <c r="O1" s="18"/>
      <c r="P1" s="27"/>
      <c r="AJ1" s="55" t="s">
        <v>75</v>
      </c>
      <c r="AK1" s="55" t="s">
        <v>76</v>
      </c>
      <c r="AL1" s="55" t="s">
        <v>77</v>
      </c>
      <c r="AP1" s="26" t="s">
        <v>89</v>
      </c>
      <c r="AQ1" s="62" t="s">
        <v>90</v>
      </c>
      <c r="AR1" s="62" t="s">
        <v>91</v>
      </c>
      <c r="AS1" s="62" t="s">
        <v>92</v>
      </c>
      <c r="AT1" s="62" t="s">
        <v>93</v>
      </c>
      <c r="AU1" s="62" t="s">
        <v>94</v>
      </c>
      <c r="AV1" s="62" t="s">
        <v>95</v>
      </c>
    </row>
    <row r="2" spans="1:62" ht="15.75">
      <c r="A2">
        <v>1</v>
      </c>
      <c r="B2" s="28">
        <v>39671</v>
      </c>
      <c r="C2" s="4"/>
      <c r="D2" s="4"/>
      <c r="E2" s="139"/>
      <c r="F2" s="19"/>
      <c r="H2" s="69">
        <v>-23.219332659999999</v>
      </c>
      <c r="J2" s="19"/>
      <c r="K2" s="8"/>
      <c r="O2" s="19"/>
      <c r="AG2" s="37" t="s">
        <v>74</v>
      </c>
      <c r="AH2" s="54">
        <f>AVERAGE(F19:F419)</f>
        <v>-25.865526658354099</v>
      </c>
      <c r="AJ2" s="14">
        <f t="shared" ref="AJ2:AJ65" si="0">$AH$2</f>
        <v>-25.865526658354099</v>
      </c>
      <c r="AK2" s="14">
        <f t="shared" ref="AK2:AK65" si="1">AJ2-3*$AH$3</f>
        <v>-26.573991272525816</v>
      </c>
      <c r="AL2" s="14">
        <f t="shared" ref="AL2:AL65" si="2">AJ2+3*$AH$3</f>
        <v>-25.157062044182382</v>
      </c>
      <c r="AP2" s="38">
        <f t="shared" ref="AP2:AP65" si="3">$M$49</f>
        <v>-23.672047081897137</v>
      </c>
      <c r="AQ2" s="38">
        <f>AP2-$M$50</f>
        <v>-23.825182520549554</v>
      </c>
      <c r="AR2" s="38">
        <f>AP2+$M$50</f>
        <v>-23.518911643244721</v>
      </c>
      <c r="AS2" s="38">
        <f>AP2-(2*$M$50)</f>
        <v>-23.978317959201974</v>
      </c>
      <c r="AT2" s="38">
        <f>AP2+(2*$M$50)</f>
        <v>-23.365776204592301</v>
      </c>
      <c r="AU2" s="38">
        <f>AP2-(3*$M$50)</f>
        <v>-24.13145339785439</v>
      </c>
      <c r="AV2" s="38">
        <f>AP2+(3*$M$50)</f>
        <v>-23.212640765939884</v>
      </c>
      <c r="BJ2" s="64"/>
    </row>
    <row r="3" spans="1:62">
      <c r="A3">
        <v>2</v>
      </c>
      <c r="B3" s="28">
        <v>39671</v>
      </c>
      <c r="C3" s="4"/>
      <c r="D3" s="4"/>
      <c r="E3" s="139"/>
      <c r="F3" s="19"/>
      <c r="H3" s="69">
        <v>-23.170450371999998</v>
      </c>
      <c r="J3" s="19"/>
      <c r="K3" s="8"/>
      <c r="O3" s="32"/>
      <c r="AG3" s="37" t="s">
        <v>73</v>
      </c>
      <c r="AH3" s="54">
        <f>STDEV(F19:F419)</f>
        <v>0.23615487139057229</v>
      </c>
      <c r="AJ3" s="14">
        <f t="shared" si="0"/>
        <v>-25.865526658354099</v>
      </c>
      <c r="AK3" s="14">
        <f t="shared" si="1"/>
        <v>-26.573991272525816</v>
      </c>
      <c r="AL3" s="14">
        <f t="shared" si="2"/>
        <v>-25.157062044182382</v>
      </c>
      <c r="AP3" s="38">
        <f t="shared" si="3"/>
        <v>-23.672047081897137</v>
      </c>
      <c r="AQ3" s="38">
        <f t="shared" ref="AQ3:AQ66" si="4">AP3-$M$50</f>
        <v>-23.825182520549554</v>
      </c>
      <c r="AR3" s="38">
        <f t="shared" ref="AR3:AR66" si="5">AP3+$M$50</f>
        <v>-23.518911643244721</v>
      </c>
      <c r="AS3" s="38">
        <f t="shared" ref="AS3:AS66" si="6">AP3-(2*$M$50)</f>
        <v>-23.978317959201974</v>
      </c>
      <c r="AT3" s="38">
        <f t="shared" ref="AT3:AT66" si="7">AP3+(2*$M$50)</f>
        <v>-23.365776204592301</v>
      </c>
      <c r="AU3" s="38">
        <f t="shared" ref="AU3:AU66" si="8">AP3-(3*$M$50)</f>
        <v>-24.13145339785439</v>
      </c>
      <c r="AV3" s="38">
        <f t="shared" ref="AV3:AV66" si="9">AP3+(3*$M$50)</f>
        <v>-23.212640765939884</v>
      </c>
    </row>
    <row r="4" spans="1:62">
      <c r="A4">
        <v>3</v>
      </c>
      <c r="B4" s="28">
        <v>39671</v>
      </c>
      <c r="C4" s="4"/>
      <c r="D4" s="4"/>
      <c r="E4" s="139"/>
      <c r="F4" s="19"/>
      <c r="H4" s="69">
        <v>-23.231977768</v>
      </c>
      <c r="J4" s="19"/>
      <c r="K4" s="8"/>
      <c r="O4" s="32"/>
      <c r="AJ4" s="14">
        <f t="shared" si="0"/>
        <v>-25.865526658354099</v>
      </c>
      <c r="AK4" s="14">
        <f t="shared" si="1"/>
        <v>-26.573991272525816</v>
      </c>
      <c r="AL4" s="14">
        <f t="shared" si="2"/>
        <v>-25.157062044182382</v>
      </c>
      <c r="AP4" s="38">
        <f t="shared" si="3"/>
        <v>-23.672047081897137</v>
      </c>
      <c r="AQ4" s="38">
        <f t="shared" si="4"/>
        <v>-23.825182520549554</v>
      </c>
      <c r="AR4" s="38">
        <f t="shared" si="5"/>
        <v>-23.518911643244721</v>
      </c>
      <c r="AS4" s="38">
        <f t="shared" si="6"/>
        <v>-23.978317959201974</v>
      </c>
      <c r="AT4" s="38">
        <f t="shared" si="7"/>
        <v>-23.365776204592301</v>
      </c>
      <c r="AU4" s="38">
        <f t="shared" si="8"/>
        <v>-24.13145339785439</v>
      </c>
      <c r="AV4" s="38">
        <f t="shared" si="9"/>
        <v>-23.212640765939884</v>
      </c>
    </row>
    <row r="5" spans="1:62">
      <c r="A5">
        <v>4</v>
      </c>
      <c r="B5" s="28">
        <v>39671</v>
      </c>
      <c r="C5" s="4"/>
      <c r="D5" s="4"/>
      <c r="E5" s="139"/>
      <c r="F5" s="19"/>
      <c r="H5" s="69">
        <v>-23.456031695999997</v>
      </c>
      <c r="J5" s="19"/>
      <c r="K5" s="8"/>
      <c r="O5" s="32"/>
      <c r="AJ5" s="14">
        <f t="shared" si="0"/>
        <v>-25.865526658354099</v>
      </c>
      <c r="AK5" s="14">
        <f t="shared" si="1"/>
        <v>-26.573991272525816</v>
      </c>
      <c r="AL5" s="14">
        <f t="shared" si="2"/>
        <v>-25.157062044182382</v>
      </c>
      <c r="AP5" s="38">
        <f t="shared" si="3"/>
        <v>-23.672047081897137</v>
      </c>
      <c r="AQ5" s="38">
        <f t="shared" si="4"/>
        <v>-23.825182520549554</v>
      </c>
      <c r="AR5" s="38">
        <f t="shared" si="5"/>
        <v>-23.518911643244721</v>
      </c>
      <c r="AS5" s="38">
        <f t="shared" si="6"/>
        <v>-23.978317959201974</v>
      </c>
      <c r="AT5" s="38">
        <f t="shared" si="7"/>
        <v>-23.365776204592301</v>
      </c>
      <c r="AU5" s="38">
        <f t="shared" si="8"/>
        <v>-24.13145339785439</v>
      </c>
      <c r="AV5" s="38">
        <f t="shared" si="9"/>
        <v>-23.212640765939884</v>
      </c>
    </row>
    <row r="6" spans="1:62">
      <c r="A6">
        <v>5</v>
      </c>
      <c r="B6" s="28">
        <v>39671</v>
      </c>
      <c r="C6" s="4"/>
      <c r="D6" s="4"/>
      <c r="E6" s="139"/>
      <c r="F6" s="19"/>
      <c r="H6" s="69">
        <v>-23.225276164</v>
      </c>
      <c r="J6" s="19"/>
      <c r="K6" s="8"/>
      <c r="O6" s="19"/>
      <c r="AJ6" s="14">
        <f t="shared" si="0"/>
        <v>-25.865526658354099</v>
      </c>
      <c r="AK6" s="14">
        <f t="shared" si="1"/>
        <v>-26.573991272525816</v>
      </c>
      <c r="AL6" s="14">
        <f t="shared" si="2"/>
        <v>-25.157062044182382</v>
      </c>
      <c r="AP6" s="38">
        <f t="shared" si="3"/>
        <v>-23.672047081897137</v>
      </c>
      <c r="AQ6" s="38">
        <f t="shared" si="4"/>
        <v>-23.825182520549554</v>
      </c>
      <c r="AR6" s="38">
        <f t="shared" si="5"/>
        <v>-23.518911643244721</v>
      </c>
      <c r="AS6" s="38">
        <f t="shared" si="6"/>
        <v>-23.978317959201974</v>
      </c>
      <c r="AT6" s="38">
        <f t="shared" si="7"/>
        <v>-23.365776204592301</v>
      </c>
      <c r="AU6" s="38">
        <f t="shared" si="8"/>
        <v>-24.13145339785439</v>
      </c>
      <c r="AV6" s="38">
        <f t="shared" si="9"/>
        <v>-23.212640765939884</v>
      </c>
    </row>
    <row r="7" spans="1:62">
      <c r="A7">
        <v>6</v>
      </c>
      <c r="B7" s="28">
        <v>39674</v>
      </c>
      <c r="C7" s="4"/>
      <c r="D7" s="4"/>
      <c r="E7" s="139"/>
      <c r="F7" s="19"/>
      <c r="H7" s="69">
        <v>-23.716914769999999</v>
      </c>
      <c r="J7" s="19"/>
      <c r="K7" s="8"/>
      <c r="O7" s="33"/>
      <c r="AJ7" s="14">
        <f t="shared" si="0"/>
        <v>-25.865526658354099</v>
      </c>
      <c r="AK7" s="14">
        <f t="shared" si="1"/>
        <v>-26.573991272525816</v>
      </c>
      <c r="AL7" s="14">
        <f t="shared" si="2"/>
        <v>-25.157062044182382</v>
      </c>
      <c r="AP7" s="38">
        <f t="shared" si="3"/>
        <v>-23.672047081897137</v>
      </c>
      <c r="AQ7" s="38">
        <f t="shared" si="4"/>
        <v>-23.825182520549554</v>
      </c>
      <c r="AR7" s="38">
        <f t="shared" si="5"/>
        <v>-23.518911643244721</v>
      </c>
      <c r="AS7" s="38">
        <f t="shared" si="6"/>
        <v>-23.978317959201974</v>
      </c>
      <c r="AT7" s="38">
        <f t="shared" si="7"/>
        <v>-23.365776204592301</v>
      </c>
      <c r="AU7" s="38">
        <f t="shared" si="8"/>
        <v>-24.13145339785439</v>
      </c>
      <c r="AV7" s="38">
        <f t="shared" si="9"/>
        <v>-23.212640765939884</v>
      </c>
    </row>
    <row r="8" spans="1:62">
      <c r="A8">
        <v>7</v>
      </c>
      <c r="B8" s="28">
        <v>39674</v>
      </c>
      <c r="C8" s="4"/>
      <c r="D8" s="4"/>
      <c r="E8" s="139"/>
      <c r="F8" s="19"/>
      <c r="H8" s="69">
        <v>-23.788220599999999</v>
      </c>
      <c r="J8" s="19"/>
      <c r="K8" s="8"/>
      <c r="O8" s="33"/>
      <c r="AJ8" s="14">
        <f t="shared" si="0"/>
        <v>-25.865526658354099</v>
      </c>
      <c r="AK8" s="14">
        <f t="shared" si="1"/>
        <v>-26.573991272525816</v>
      </c>
      <c r="AL8" s="14">
        <f t="shared" si="2"/>
        <v>-25.157062044182382</v>
      </c>
      <c r="AP8" s="38">
        <f t="shared" si="3"/>
        <v>-23.672047081897137</v>
      </c>
      <c r="AQ8" s="38">
        <f t="shared" si="4"/>
        <v>-23.825182520549554</v>
      </c>
      <c r="AR8" s="38">
        <f t="shared" si="5"/>
        <v>-23.518911643244721</v>
      </c>
      <c r="AS8" s="38">
        <f t="shared" si="6"/>
        <v>-23.978317959201974</v>
      </c>
      <c r="AT8" s="38">
        <f t="shared" si="7"/>
        <v>-23.365776204592301</v>
      </c>
      <c r="AU8" s="38">
        <f t="shared" si="8"/>
        <v>-24.13145339785439</v>
      </c>
      <c r="AV8" s="38">
        <f t="shared" si="9"/>
        <v>-23.212640765939884</v>
      </c>
    </row>
    <row r="9" spans="1:62">
      <c r="A9">
        <v>8</v>
      </c>
      <c r="B9" s="28">
        <v>39674</v>
      </c>
      <c r="C9" s="4"/>
      <c r="D9" s="4"/>
      <c r="E9" s="139"/>
      <c r="F9" s="19"/>
      <c r="H9" s="69">
        <v>-23.705743219999999</v>
      </c>
      <c r="J9" s="19"/>
      <c r="K9" s="8"/>
      <c r="O9" s="33"/>
      <c r="AJ9" s="14">
        <f t="shared" si="0"/>
        <v>-25.865526658354099</v>
      </c>
      <c r="AK9" s="14">
        <f t="shared" si="1"/>
        <v>-26.573991272525816</v>
      </c>
      <c r="AL9" s="14">
        <f t="shared" si="2"/>
        <v>-25.157062044182382</v>
      </c>
      <c r="AP9" s="38">
        <f t="shared" si="3"/>
        <v>-23.672047081897137</v>
      </c>
      <c r="AQ9" s="38">
        <f t="shared" si="4"/>
        <v>-23.825182520549554</v>
      </c>
      <c r="AR9" s="38">
        <f t="shared" si="5"/>
        <v>-23.518911643244721</v>
      </c>
      <c r="AS9" s="38">
        <f t="shared" si="6"/>
        <v>-23.978317959201974</v>
      </c>
      <c r="AT9" s="38">
        <f t="shared" si="7"/>
        <v>-23.365776204592301</v>
      </c>
      <c r="AU9" s="38">
        <f t="shared" si="8"/>
        <v>-24.13145339785439</v>
      </c>
      <c r="AV9" s="38">
        <f t="shared" si="9"/>
        <v>-23.212640765939884</v>
      </c>
    </row>
    <row r="10" spans="1:62">
      <c r="A10">
        <v>9</v>
      </c>
      <c r="B10" s="28">
        <v>39674</v>
      </c>
      <c r="C10" s="4"/>
      <c r="D10" s="4"/>
      <c r="E10" s="139"/>
      <c r="F10" s="19"/>
      <c r="H10" s="69">
        <v>-23.520558349999998</v>
      </c>
      <c r="J10" s="19"/>
      <c r="K10" s="8"/>
      <c r="O10" s="33"/>
      <c r="AJ10" s="14">
        <f t="shared" si="0"/>
        <v>-25.865526658354099</v>
      </c>
      <c r="AK10" s="14">
        <f t="shared" si="1"/>
        <v>-26.573991272525816</v>
      </c>
      <c r="AL10" s="14">
        <f t="shared" si="2"/>
        <v>-25.157062044182382</v>
      </c>
      <c r="AP10" s="38">
        <f t="shared" si="3"/>
        <v>-23.672047081897137</v>
      </c>
      <c r="AQ10" s="38">
        <f t="shared" si="4"/>
        <v>-23.825182520549554</v>
      </c>
      <c r="AR10" s="38">
        <f t="shared" si="5"/>
        <v>-23.518911643244721</v>
      </c>
      <c r="AS10" s="38">
        <f t="shared" si="6"/>
        <v>-23.978317959201974</v>
      </c>
      <c r="AT10" s="38">
        <f t="shared" si="7"/>
        <v>-23.365776204592301</v>
      </c>
      <c r="AU10" s="38">
        <f t="shared" si="8"/>
        <v>-24.13145339785439</v>
      </c>
      <c r="AV10" s="38">
        <f t="shared" si="9"/>
        <v>-23.212640765939884</v>
      </c>
    </row>
    <row r="11" spans="1:62">
      <c r="A11">
        <v>10</v>
      </c>
      <c r="B11" s="28">
        <v>39674</v>
      </c>
      <c r="C11" s="4"/>
      <c r="D11" s="4"/>
      <c r="E11" s="139"/>
      <c r="F11" s="19"/>
      <c r="H11" s="69">
        <v>-23.78227592</v>
      </c>
      <c r="J11" s="19"/>
      <c r="K11" s="8"/>
      <c r="O11" s="33"/>
      <c r="AJ11" s="14">
        <f t="shared" si="0"/>
        <v>-25.865526658354099</v>
      </c>
      <c r="AK11" s="14">
        <f t="shared" si="1"/>
        <v>-26.573991272525816</v>
      </c>
      <c r="AL11" s="14">
        <f t="shared" si="2"/>
        <v>-25.157062044182382</v>
      </c>
      <c r="AP11" s="38">
        <f t="shared" si="3"/>
        <v>-23.672047081897137</v>
      </c>
      <c r="AQ11" s="38">
        <f t="shared" si="4"/>
        <v>-23.825182520549554</v>
      </c>
      <c r="AR11" s="38">
        <f t="shared" si="5"/>
        <v>-23.518911643244721</v>
      </c>
      <c r="AS11" s="38">
        <f t="shared" si="6"/>
        <v>-23.978317959201974</v>
      </c>
      <c r="AT11" s="38">
        <f t="shared" si="7"/>
        <v>-23.365776204592301</v>
      </c>
      <c r="AU11" s="38">
        <f t="shared" si="8"/>
        <v>-24.13145339785439</v>
      </c>
      <c r="AV11" s="38">
        <f t="shared" si="9"/>
        <v>-23.212640765939884</v>
      </c>
    </row>
    <row r="12" spans="1:62">
      <c r="A12">
        <v>11</v>
      </c>
      <c r="B12" s="28">
        <v>39674</v>
      </c>
      <c r="C12" s="4"/>
      <c r="D12" s="4"/>
      <c r="E12" s="139"/>
      <c r="F12" s="19"/>
      <c r="H12" s="69">
        <v>-23.58714281</v>
      </c>
      <c r="J12" s="19"/>
      <c r="K12" s="8"/>
      <c r="O12" s="19"/>
      <c r="AJ12" s="14">
        <f t="shared" si="0"/>
        <v>-25.865526658354099</v>
      </c>
      <c r="AK12" s="14">
        <f t="shared" si="1"/>
        <v>-26.573991272525816</v>
      </c>
      <c r="AL12" s="14">
        <f t="shared" si="2"/>
        <v>-25.157062044182382</v>
      </c>
      <c r="AP12" s="38">
        <f t="shared" si="3"/>
        <v>-23.672047081897137</v>
      </c>
      <c r="AQ12" s="38">
        <f t="shared" si="4"/>
        <v>-23.825182520549554</v>
      </c>
      <c r="AR12" s="38">
        <f t="shared" si="5"/>
        <v>-23.518911643244721</v>
      </c>
      <c r="AS12" s="38">
        <f t="shared" si="6"/>
        <v>-23.978317959201974</v>
      </c>
      <c r="AT12" s="38">
        <f t="shared" si="7"/>
        <v>-23.365776204592301</v>
      </c>
      <c r="AU12" s="38">
        <f t="shared" si="8"/>
        <v>-24.13145339785439</v>
      </c>
      <c r="AV12" s="38">
        <f t="shared" si="9"/>
        <v>-23.212640765939884</v>
      </c>
    </row>
    <row r="13" spans="1:62">
      <c r="A13">
        <v>12</v>
      </c>
      <c r="B13" s="28">
        <v>39682</v>
      </c>
      <c r="C13" s="4"/>
      <c r="D13" s="4"/>
      <c r="E13" s="139"/>
      <c r="F13" s="19"/>
      <c r="H13" s="17">
        <v>-23.881897384000002</v>
      </c>
      <c r="J13" s="19"/>
      <c r="K13" s="8"/>
      <c r="O13" s="19"/>
      <c r="AJ13" s="14">
        <f t="shared" si="0"/>
        <v>-25.865526658354099</v>
      </c>
      <c r="AK13" s="14">
        <f t="shared" si="1"/>
        <v>-26.573991272525816</v>
      </c>
      <c r="AL13" s="14">
        <f t="shared" si="2"/>
        <v>-25.157062044182382</v>
      </c>
      <c r="AP13" s="38">
        <f t="shared" si="3"/>
        <v>-23.672047081897137</v>
      </c>
      <c r="AQ13" s="38">
        <f t="shared" si="4"/>
        <v>-23.825182520549554</v>
      </c>
      <c r="AR13" s="38">
        <f t="shared" si="5"/>
        <v>-23.518911643244721</v>
      </c>
      <c r="AS13" s="38">
        <f t="shared" si="6"/>
        <v>-23.978317959201974</v>
      </c>
      <c r="AT13" s="38">
        <f t="shared" si="7"/>
        <v>-23.365776204592301</v>
      </c>
      <c r="AU13" s="38">
        <f t="shared" si="8"/>
        <v>-24.13145339785439</v>
      </c>
      <c r="AV13" s="38">
        <f t="shared" si="9"/>
        <v>-23.212640765939884</v>
      </c>
    </row>
    <row r="14" spans="1:62">
      <c r="A14">
        <v>13</v>
      </c>
      <c r="B14" s="28">
        <v>39682</v>
      </c>
      <c r="C14" s="4"/>
      <c r="D14" s="4"/>
      <c r="E14" s="139"/>
      <c r="F14" s="19"/>
      <c r="H14" s="17">
        <v>-23.959422670000002</v>
      </c>
      <c r="J14" s="19"/>
      <c r="K14" s="8"/>
      <c r="O14" s="19"/>
      <c r="AJ14" s="14">
        <f t="shared" si="0"/>
        <v>-25.865526658354099</v>
      </c>
      <c r="AK14" s="14">
        <f t="shared" si="1"/>
        <v>-26.573991272525816</v>
      </c>
      <c r="AL14" s="14">
        <f t="shared" si="2"/>
        <v>-25.157062044182382</v>
      </c>
      <c r="AP14" s="38">
        <f t="shared" si="3"/>
        <v>-23.672047081897137</v>
      </c>
      <c r="AQ14" s="38">
        <f t="shared" si="4"/>
        <v>-23.825182520549554</v>
      </c>
      <c r="AR14" s="38">
        <f t="shared" si="5"/>
        <v>-23.518911643244721</v>
      </c>
      <c r="AS14" s="38">
        <f t="shared" si="6"/>
        <v>-23.978317959201974</v>
      </c>
      <c r="AT14" s="38">
        <f t="shared" si="7"/>
        <v>-23.365776204592301</v>
      </c>
      <c r="AU14" s="38">
        <f t="shared" si="8"/>
        <v>-24.13145339785439</v>
      </c>
      <c r="AV14" s="38">
        <f t="shared" si="9"/>
        <v>-23.212640765939884</v>
      </c>
    </row>
    <row r="15" spans="1:62">
      <c r="A15">
        <v>14</v>
      </c>
      <c r="B15" s="28">
        <v>39682</v>
      </c>
      <c r="C15" s="4"/>
      <c r="D15" s="4"/>
      <c r="E15" s="139"/>
      <c r="F15" s="19"/>
      <c r="H15" s="17">
        <v>-23.931735792000001</v>
      </c>
      <c r="J15" s="19"/>
      <c r="K15" s="8"/>
      <c r="O15" s="19"/>
      <c r="AJ15" s="14">
        <f t="shared" si="0"/>
        <v>-25.865526658354099</v>
      </c>
      <c r="AK15" s="14">
        <f t="shared" si="1"/>
        <v>-26.573991272525816</v>
      </c>
      <c r="AL15" s="14">
        <f t="shared" si="2"/>
        <v>-25.157062044182382</v>
      </c>
      <c r="AP15" s="38">
        <f t="shared" si="3"/>
        <v>-23.672047081897137</v>
      </c>
      <c r="AQ15" s="38">
        <f t="shared" si="4"/>
        <v>-23.825182520549554</v>
      </c>
      <c r="AR15" s="38">
        <f t="shared" si="5"/>
        <v>-23.518911643244721</v>
      </c>
      <c r="AS15" s="38">
        <f t="shared" si="6"/>
        <v>-23.978317959201974</v>
      </c>
      <c r="AT15" s="38">
        <f t="shared" si="7"/>
        <v>-23.365776204592301</v>
      </c>
      <c r="AU15" s="38">
        <f t="shared" si="8"/>
        <v>-24.13145339785439</v>
      </c>
      <c r="AV15" s="38">
        <f t="shared" si="9"/>
        <v>-23.212640765939884</v>
      </c>
    </row>
    <row r="16" spans="1:62">
      <c r="A16">
        <v>15</v>
      </c>
      <c r="B16" s="28">
        <v>39682</v>
      </c>
      <c r="C16" s="4"/>
      <c r="D16" s="4"/>
      <c r="E16" s="139"/>
      <c r="F16" s="19"/>
      <c r="H16" s="17">
        <v>-23.877700252</v>
      </c>
      <c r="J16" s="19"/>
      <c r="K16" s="8"/>
      <c r="O16" s="19"/>
      <c r="AJ16" s="14">
        <f t="shared" si="0"/>
        <v>-25.865526658354099</v>
      </c>
      <c r="AK16" s="14">
        <f t="shared" si="1"/>
        <v>-26.573991272525816</v>
      </c>
      <c r="AL16" s="14">
        <f t="shared" si="2"/>
        <v>-25.157062044182382</v>
      </c>
      <c r="AP16" s="38">
        <f t="shared" si="3"/>
        <v>-23.672047081897137</v>
      </c>
      <c r="AQ16" s="38">
        <f t="shared" si="4"/>
        <v>-23.825182520549554</v>
      </c>
      <c r="AR16" s="38">
        <f t="shared" si="5"/>
        <v>-23.518911643244721</v>
      </c>
      <c r="AS16" s="38">
        <f t="shared" si="6"/>
        <v>-23.978317959201974</v>
      </c>
      <c r="AT16" s="38">
        <f t="shared" si="7"/>
        <v>-23.365776204592301</v>
      </c>
      <c r="AU16" s="38">
        <f t="shared" si="8"/>
        <v>-24.13145339785439</v>
      </c>
      <c r="AV16" s="38">
        <f t="shared" si="9"/>
        <v>-23.212640765939884</v>
      </c>
    </row>
    <row r="17" spans="1:48">
      <c r="A17">
        <v>16</v>
      </c>
      <c r="B17" s="28">
        <v>39682</v>
      </c>
      <c r="C17" s="4"/>
      <c r="D17" s="4"/>
      <c r="E17" s="139"/>
      <c r="F17" s="19"/>
      <c r="H17" s="17">
        <v>-23.549756228</v>
      </c>
      <c r="J17" s="19"/>
      <c r="K17" s="8"/>
      <c r="AJ17" s="14">
        <f t="shared" si="0"/>
        <v>-25.865526658354099</v>
      </c>
      <c r="AK17" s="14">
        <f t="shared" si="1"/>
        <v>-26.573991272525816</v>
      </c>
      <c r="AL17" s="14">
        <f t="shared" si="2"/>
        <v>-25.157062044182382</v>
      </c>
      <c r="AP17" s="38">
        <f t="shared" si="3"/>
        <v>-23.672047081897137</v>
      </c>
      <c r="AQ17" s="38">
        <f t="shared" si="4"/>
        <v>-23.825182520549554</v>
      </c>
      <c r="AR17" s="38">
        <f t="shared" si="5"/>
        <v>-23.518911643244721</v>
      </c>
      <c r="AS17" s="38">
        <f t="shared" si="6"/>
        <v>-23.978317959201974</v>
      </c>
      <c r="AT17" s="38">
        <f t="shared" si="7"/>
        <v>-23.365776204592301</v>
      </c>
      <c r="AU17" s="38">
        <f t="shared" si="8"/>
        <v>-24.13145339785439</v>
      </c>
      <c r="AV17" s="38">
        <f t="shared" si="9"/>
        <v>-23.212640765939884</v>
      </c>
    </row>
    <row r="18" spans="1:48">
      <c r="A18">
        <v>17</v>
      </c>
      <c r="B18" s="28">
        <v>39682</v>
      </c>
      <c r="C18" s="4"/>
      <c r="D18" s="4"/>
      <c r="E18" s="139"/>
      <c r="F18" s="19"/>
      <c r="H18" s="17">
        <v>-23.97863418</v>
      </c>
      <c r="J18" s="19"/>
      <c r="K18" s="8"/>
      <c r="AJ18" s="14">
        <f t="shared" si="0"/>
        <v>-25.865526658354099</v>
      </c>
      <c r="AK18" s="14">
        <f t="shared" si="1"/>
        <v>-26.573991272525816</v>
      </c>
      <c r="AL18" s="14">
        <f t="shared" si="2"/>
        <v>-25.157062044182382</v>
      </c>
      <c r="AP18" s="38">
        <f t="shared" si="3"/>
        <v>-23.672047081897137</v>
      </c>
      <c r="AQ18" s="38">
        <f t="shared" si="4"/>
        <v>-23.825182520549554</v>
      </c>
      <c r="AR18" s="38">
        <f t="shared" si="5"/>
        <v>-23.518911643244721</v>
      </c>
      <c r="AS18" s="38">
        <f t="shared" si="6"/>
        <v>-23.978317959201974</v>
      </c>
      <c r="AT18" s="38">
        <f t="shared" si="7"/>
        <v>-23.365776204592301</v>
      </c>
      <c r="AU18" s="38">
        <f t="shared" si="8"/>
        <v>-24.13145339785439</v>
      </c>
      <c r="AV18" s="38">
        <f t="shared" si="9"/>
        <v>-23.212640765939884</v>
      </c>
    </row>
    <row r="19" spans="1:48">
      <c r="A19">
        <v>18</v>
      </c>
      <c r="B19" s="28">
        <v>39700</v>
      </c>
      <c r="C19" s="4">
        <v>2.2229999999999999</v>
      </c>
      <c r="D19" s="4" t="s">
        <v>14</v>
      </c>
      <c r="E19" s="139" t="s">
        <v>15</v>
      </c>
      <c r="F19" s="19">
        <v>-25.543500000000002</v>
      </c>
      <c r="G19" s="17">
        <v>0.97183507418608128</v>
      </c>
      <c r="H19" s="25">
        <f>1.0275*F19+2.8041</f>
        <v>-23.441846250000005</v>
      </c>
      <c r="I19" s="23">
        <v>-23.491265848181811</v>
      </c>
      <c r="J19" s="69">
        <v>-25.543500000000002</v>
      </c>
      <c r="K19" s="69">
        <v>-23.441846250000005</v>
      </c>
      <c r="AJ19" s="14">
        <f t="shared" si="0"/>
        <v>-25.865526658354099</v>
      </c>
      <c r="AK19" s="14">
        <f t="shared" si="1"/>
        <v>-26.573991272525816</v>
      </c>
      <c r="AL19" s="14">
        <f t="shared" si="2"/>
        <v>-25.157062044182382</v>
      </c>
      <c r="AP19" s="38">
        <f t="shared" si="3"/>
        <v>-23.672047081897137</v>
      </c>
      <c r="AQ19" s="38">
        <f t="shared" si="4"/>
        <v>-23.825182520549554</v>
      </c>
      <c r="AR19" s="38">
        <f t="shared" si="5"/>
        <v>-23.518911643244721</v>
      </c>
      <c r="AS19" s="38">
        <f t="shared" si="6"/>
        <v>-23.978317959201974</v>
      </c>
      <c r="AT19" s="38">
        <f t="shared" si="7"/>
        <v>-23.365776204592301</v>
      </c>
      <c r="AU19" s="38">
        <f t="shared" si="8"/>
        <v>-24.13145339785439</v>
      </c>
      <c r="AV19" s="38">
        <f t="shared" si="9"/>
        <v>-23.212640765939884</v>
      </c>
    </row>
    <row r="20" spans="1:48">
      <c r="A20">
        <v>19</v>
      </c>
      <c r="B20" s="28">
        <v>39700</v>
      </c>
      <c r="C20" s="4">
        <v>2.0790000000000002</v>
      </c>
      <c r="D20" s="4" t="s">
        <v>16</v>
      </c>
      <c r="E20" s="139" t="s">
        <v>15</v>
      </c>
      <c r="F20" s="19">
        <v>-25.531659999999999</v>
      </c>
      <c r="G20" s="17">
        <v>0.97284255339499126</v>
      </c>
      <c r="H20" s="25">
        <f>1.0275*F20+2.8041</f>
        <v>-23.429680650000002</v>
      </c>
      <c r="I20" s="23">
        <v>-23.491265848181811</v>
      </c>
      <c r="J20" s="69">
        <v>-25.531659999999999</v>
      </c>
      <c r="K20" s="69">
        <v>-23.429680650000002</v>
      </c>
      <c r="AJ20" s="14">
        <f t="shared" si="0"/>
        <v>-25.865526658354099</v>
      </c>
      <c r="AK20" s="14">
        <f t="shared" si="1"/>
        <v>-26.573991272525816</v>
      </c>
      <c r="AL20" s="14">
        <f t="shared" si="2"/>
        <v>-25.157062044182382</v>
      </c>
      <c r="AP20" s="38">
        <f t="shared" si="3"/>
        <v>-23.672047081897137</v>
      </c>
      <c r="AQ20" s="38">
        <f t="shared" si="4"/>
        <v>-23.825182520549554</v>
      </c>
      <c r="AR20" s="38">
        <f t="shared" si="5"/>
        <v>-23.518911643244721</v>
      </c>
      <c r="AS20" s="38">
        <f t="shared" si="6"/>
        <v>-23.978317959201974</v>
      </c>
      <c r="AT20" s="38">
        <f t="shared" si="7"/>
        <v>-23.365776204592301</v>
      </c>
      <c r="AU20" s="38">
        <f t="shared" si="8"/>
        <v>-24.13145339785439</v>
      </c>
      <c r="AV20" s="38">
        <f t="shared" si="9"/>
        <v>-23.212640765939884</v>
      </c>
    </row>
    <row r="21" spans="1:48">
      <c r="A21">
        <v>20</v>
      </c>
      <c r="B21" s="28">
        <v>39700</v>
      </c>
      <c r="C21" s="4">
        <v>2.34</v>
      </c>
      <c r="D21" s="4" t="s">
        <v>17</v>
      </c>
      <c r="E21" s="139" t="s">
        <v>15</v>
      </c>
      <c r="F21" s="19">
        <v>-25.720700000000001</v>
      </c>
      <c r="G21" s="17">
        <v>0.97971430091135481</v>
      </c>
      <c r="H21" s="25">
        <f>1.0275*F21+2.8041</f>
        <v>-23.62391925</v>
      </c>
      <c r="I21" s="23">
        <v>-23.491265848181811</v>
      </c>
      <c r="J21" s="69">
        <v>-25.720700000000001</v>
      </c>
      <c r="K21" s="69">
        <v>-23.62391925</v>
      </c>
      <c r="AJ21" s="14">
        <f t="shared" si="0"/>
        <v>-25.865526658354099</v>
      </c>
      <c r="AK21" s="14">
        <f t="shared" si="1"/>
        <v>-26.573991272525816</v>
      </c>
      <c r="AL21" s="14">
        <f t="shared" si="2"/>
        <v>-25.157062044182382</v>
      </c>
      <c r="AP21" s="38">
        <f t="shared" si="3"/>
        <v>-23.672047081897137</v>
      </c>
      <c r="AQ21" s="38">
        <f t="shared" si="4"/>
        <v>-23.825182520549554</v>
      </c>
      <c r="AR21" s="38">
        <f t="shared" si="5"/>
        <v>-23.518911643244721</v>
      </c>
      <c r="AS21" s="38">
        <f t="shared" si="6"/>
        <v>-23.978317959201974</v>
      </c>
      <c r="AT21" s="38">
        <f t="shared" si="7"/>
        <v>-23.365776204592301</v>
      </c>
      <c r="AU21" s="38">
        <f t="shared" si="8"/>
        <v>-24.13145339785439</v>
      </c>
      <c r="AV21" s="38">
        <f t="shared" si="9"/>
        <v>-23.212640765939884</v>
      </c>
    </row>
    <row r="22" spans="1:48">
      <c r="A22">
        <v>21</v>
      </c>
      <c r="B22" s="28">
        <v>39700</v>
      </c>
      <c r="C22" s="4">
        <v>1.966</v>
      </c>
      <c r="D22" s="4" t="s">
        <v>18</v>
      </c>
      <c r="E22" s="139" t="s">
        <v>15</v>
      </c>
      <c r="F22" s="19">
        <v>-25.38916</v>
      </c>
      <c r="G22" s="17">
        <v>0.95589686474983737</v>
      </c>
      <c r="H22" s="25">
        <f>1.0275*F22+2.8041</f>
        <v>-23.283261899999999</v>
      </c>
      <c r="I22" s="23">
        <v>-23.491265848181811</v>
      </c>
      <c r="J22" s="69">
        <v>-25.38916</v>
      </c>
      <c r="K22" s="69">
        <v>-23.283261899999999</v>
      </c>
      <c r="AJ22" s="14">
        <f t="shared" si="0"/>
        <v>-25.865526658354099</v>
      </c>
      <c r="AK22" s="14">
        <f t="shared" si="1"/>
        <v>-26.573991272525816</v>
      </c>
      <c r="AL22" s="14">
        <f t="shared" si="2"/>
        <v>-25.157062044182382</v>
      </c>
      <c r="AP22" s="38">
        <f t="shared" si="3"/>
        <v>-23.672047081897137</v>
      </c>
      <c r="AQ22" s="38">
        <f t="shared" si="4"/>
        <v>-23.825182520549554</v>
      </c>
      <c r="AR22" s="38">
        <f t="shared" si="5"/>
        <v>-23.518911643244721</v>
      </c>
      <c r="AS22" s="38">
        <f t="shared" si="6"/>
        <v>-23.978317959201974</v>
      </c>
      <c r="AT22" s="38">
        <f t="shared" si="7"/>
        <v>-23.365776204592301</v>
      </c>
      <c r="AU22" s="38">
        <f t="shared" si="8"/>
        <v>-24.13145339785439</v>
      </c>
      <c r="AV22" s="38">
        <f t="shared" si="9"/>
        <v>-23.212640765939884</v>
      </c>
    </row>
    <row r="23" spans="1:48">
      <c r="A23">
        <v>22</v>
      </c>
      <c r="B23" s="28">
        <v>39700</v>
      </c>
      <c r="C23" s="4">
        <v>1.931</v>
      </c>
      <c r="D23" s="4" t="s">
        <v>19</v>
      </c>
      <c r="E23" s="139" t="s">
        <v>15</v>
      </c>
      <c r="F23" s="19">
        <v>-25.39038</v>
      </c>
      <c r="G23" s="17">
        <v>0.97214138630557601</v>
      </c>
      <c r="H23" s="25">
        <f>1.0275*F23+2.8041</f>
        <v>-23.284515450000001</v>
      </c>
      <c r="I23" s="23">
        <v>-23.491265848181811</v>
      </c>
      <c r="J23" s="69">
        <v>-25.39038</v>
      </c>
      <c r="K23" s="69">
        <v>-23.284515450000001</v>
      </c>
      <c r="AJ23" s="14">
        <f t="shared" si="0"/>
        <v>-25.865526658354099</v>
      </c>
      <c r="AK23" s="14">
        <f t="shared" si="1"/>
        <v>-26.573991272525816</v>
      </c>
      <c r="AL23" s="14">
        <f t="shared" si="2"/>
        <v>-25.157062044182382</v>
      </c>
      <c r="AP23" s="38">
        <f t="shared" si="3"/>
        <v>-23.672047081897137</v>
      </c>
      <c r="AQ23" s="38">
        <f t="shared" si="4"/>
        <v>-23.825182520549554</v>
      </c>
      <c r="AR23" s="38">
        <f t="shared" si="5"/>
        <v>-23.518911643244721</v>
      </c>
      <c r="AS23" s="38">
        <f t="shared" si="6"/>
        <v>-23.978317959201974</v>
      </c>
      <c r="AT23" s="38">
        <f t="shared" si="7"/>
        <v>-23.365776204592301</v>
      </c>
      <c r="AU23" s="38">
        <f t="shared" si="8"/>
        <v>-24.13145339785439</v>
      </c>
      <c r="AV23" s="38">
        <f t="shared" si="9"/>
        <v>-23.212640765939884</v>
      </c>
    </row>
    <row r="24" spans="1:48">
      <c r="A24">
        <v>23</v>
      </c>
      <c r="B24" s="28">
        <v>39709</v>
      </c>
      <c r="C24" s="5">
        <v>1.9419999999999999</v>
      </c>
      <c r="D24" s="5" t="s">
        <v>14</v>
      </c>
      <c r="E24" s="36" t="s">
        <v>15</v>
      </c>
      <c r="F24" s="17">
        <v>-26.10924</v>
      </c>
      <c r="G24" s="17">
        <v>0.96177333521784925</v>
      </c>
      <c r="H24" s="25">
        <f>(1.0198*F24)+2.7012</f>
        <v>-23.925002952</v>
      </c>
      <c r="I24" s="23">
        <v>-23.491265848181811</v>
      </c>
      <c r="J24" s="69">
        <v>-26.10924</v>
      </c>
      <c r="K24" s="69">
        <v>-23.925002952</v>
      </c>
      <c r="AJ24" s="14">
        <f t="shared" si="0"/>
        <v>-25.865526658354099</v>
      </c>
      <c r="AK24" s="14">
        <f t="shared" si="1"/>
        <v>-26.573991272525816</v>
      </c>
      <c r="AL24" s="14">
        <f t="shared" si="2"/>
        <v>-25.157062044182382</v>
      </c>
      <c r="AP24" s="38">
        <f t="shared" si="3"/>
        <v>-23.672047081897137</v>
      </c>
      <c r="AQ24" s="38">
        <f t="shared" si="4"/>
        <v>-23.825182520549554</v>
      </c>
      <c r="AR24" s="38">
        <f t="shared" si="5"/>
        <v>-23.518911643244721</v>
      </c>
      <c r="AS24" s="38">
        <f t="shared" si="6"/>
        <v>-23.978317959201974</v>
      </c>
      <c r="AT24" s="38">
        <f t="shared" si="7"/>
        <v>-23.365776204592301</v>
      </c>
      <c r="AU24" s="38">
        <f t="shared" si="8"/>
        <v>-24.13145339785439</v>
      </c>
      <c r="AV24" s="38">
        <f t="shared" si="9"/>
        <v>-23.212640765939884</v>
      </c>
    </row>
    <row r="25" spans="1:48">
      <c r="A25">
        <v>24</v>
      </c>
      <c r="B25" s="28">
        <v>39709</v>
      </c>
      <c r="C25" s="5">
        <v>2.0430000000000001</v>
      </c>
      <c r="D25" s="5" t="s">
        <v>16</v>
      </c>
      <c r="E25" s="36" t="s">
        <v>15</v>
      </c>
      <c r="F25" s="17">
        <v>-25.84084</v>
      </c>
      <c r="G25" s="17">
        <v>0.95373562084202834</v>
      </c>
      <c r="H25" s="25">
        <f>(1.0198*F25)+2.7012</f>
        <v>-23.651288632</v>
      </c>
      <c r="I25" s="23">
        <v>-23.491265848181811</v>
      </c>
      <c r="J25" s="69">
        <v>-25.84084</v>
      </c>
      <c r="K25" s="69">
        <v>-23.651288632</v>
      </c>
      <c r="AJ25" s="14">
        <f t="shared" si="0"/>
        <v>-25.865526658354099</v>
      </c>
      <c r="AK25" s="14">
        <f t="shared" si="1"/>
        <v>-26.573991272525816</v>
      </c>
      <c r="AL25" s="14">
        <f t="shared" si="2"/>
        <v>-25.157062044182382</v>
      </c>
      <c r="AP25" s="38">
        <f t="shared" si="3"/>
        <v>-23.672047081897137</v>
      </c>
      <c r="AQ25" s="38">
        <f t="shared" si="4"/>
        <v>-23.825182520549554</v>
      </c>
      <c r="AR25" s="38">
        <f t="shared" si="5"/>
        <v>-23.518911643244721</v>
      </c>
      <c r="AS25" s="38">
        <f t="shared" si="6"/>
        <v>-23.978317959201974</v>
      </c>
      <c r="AT25" s="38">
        <f t="shared" si="7"/>
        <v>-23.365776204592301</v>
      </c>
      <c r="AU25" s="38">
        <f t="shared" si="8"/>
        <v>-24.13145339785439</v>
      </c>
      <c r="AV25" s="38">
        <f t="shared" si="9"/>
        <v>-23.212640765939884</v>
      </c>
    </row>
    <row r="26" spans="1:48">
      <c r="A26">
        <v>25</v>
      </c>
      <c r="B26" s="28">
        <v>39709</v>
      </c>
      <c r="C26" s="5">
        <v>1.835</v>
      </c>
      <c r="D26" s="5" t="s">
        <v>17</v>
      </c>
      <c r="E26" s="36" t="s">
        <v>15</v>
      </c>
      <c r="F26" s="17">
        <v>-25.965820000000001</v>
      </c>
      <c r="G26" s="17">
        <v>0.96578201339706016</v>
      </c>
      <c r="H26" s="25">
        <f>(1.0198*F26)+2.7012</f>
        <v>-23.778743236</v>
      </c>
      <c r="I26" s="23">
        <v>-23.491265848181811</v>
      </c>
      <c r="J26" s="69">
        <v>-25.965820000000001</v>
      </c>
      <c r="K26" s="69">
        <v>-23.778743236</v>
      </c>
      <c r="AJ26" s="14">
        <f t="shared" si="0"/>
        <v>-25.865526658354099</v>
      </c>
      <c r="AK26" s="14">
        <f t="shared" si="1"/>
        <v>-26.573991272525816</v>
      </c>
      <c r="AL26" s="14">
        <f t="shared" si="2"/>
        <v>-25.157062044182382</v>
      </c>
      <c r="AP26" s="38">
        <f t="shared" si="3"/>
        <v>-23.672047081897137</v>
      </c>
      <c r="AQ26" s="38">
        <f t="shared" si="4"/>
        <v>-23.825182520549554</v>
      </c>
      <c r="AR26" s="38">
        <f t="shared" si="5"/>
        <v>-23.518911643244721</v>
      </c>
      <c r="AS26" s="38">
        <f t="shared" si="6"/>
        <v>-23.978317959201974</v>
      </c>
      <c r="AT26" s="38">
        <f t="shared" si="7"/>
        <v>-23.365776204592301</v>
      </c>
      <c r="AU26" s="38">
        <f t="shared" si="8"/>
        <v>-24.13145339785439</v>
      </c>
      <c r="AV26" s="38">
        <f t="shared" si="9"/>
        <v>-23.212640765939884</v>
      </c>
    </row>
    <row r="27" spans="1:48">
      <c r="A27">
        <v>26</v>
      </c>
      <c r="B27" s="28">
        <v>39709</v>
      </c>
      <c r="C27" s="5">
        <v>2.16</v>
      </c>
      <c r="D27" s="5" t="s">
        <v>18</v>
      </c>
      <c r="E27" s="36" t="s">
        <v>15</v>
      </c>
      <c r="F27" s="17">
        <v>-25.956900000000001</v>
      </c>
      <c r="G27" s="17">
        <v>0.98365570080316045</v>
      </c>
      <c r="H27" s="25">
        <f>(1.0198*F27)+2.7012</f>
        <v>-23.769646620000003</v>
      </c>
      <c r="I27" s="23">
        <v>-23.491265848181811</v>
      </c>
      <c r="J27" s="69">
        <v>-25.956900000000001</v>
      </c>
      <c r="K27" s="69">
        <v>-23.769646620000003</v>
      </c>
      <c r="AJ27" s="14">
        <f t="shared" si="0"/>
        <v>-25.865526658354099</v>
      </c>
      <c r="AK27" s="14">
        <f t="shared" si="1"/>
        <v>-26.573991272525816</v>
      </c>
      <c r="AL27" s="14">
        <f t="shared" si="2"/>
        <v>-25.157062044182382</v>
      </c>
      <c r="AP27" s="38">
        <f t="shared" si="3"/>
        <v>-23.672047081897137</v>
      </c>
      <c r="AQ27" s="38">
        <f t="shared" si="4"/>
        <v>-23.825182520549554</v>
      </c>
      <c r="AR27" s="38">
        <f t="shared" si="5"/>
        <v>-23.518911643244721</v>
      </c>
      <c r="AS27" s="38">
        <f t="shared" si="6"/>
        <v>-23.978317959201974</v>
      </c>
      <c r="AT27" s="38">
        <f t="shared" si="7"/>
        <v>-23.365776204592301</v>
      </c>
      <c r="AU27" s="38">
        <f t="shared" si="8"/>
        <v>-24.13145339785439</v>
      </c>
      <c r="AV27" s="38">
        <f t="shared" si="9"/>
        <v>-23.212640765939884</v>
      </c>
    </row>
    <row r="28" spans="1:48">
      <c r="A28">
        <v>27</v>
      </c>
      <c r="B28" s="28">
        <v>39709</v>
      </c>
      <c r="C28" s="5">
        <v>1.84</v>
      </c>
      <c r="D28" s="5" t="s">
        <v>19</v>
      </c>
      <c r="E28" s="36" t="s">
        <v>15</v>
      </c>
      <c r="F28" s="17">
        <v>-25.96124</v>
      </c>
      <c r="G28" s="17">
        <v>0.98243660204576244</v>
      </c>
      <c r="H28" s="25">
        <f>(1.0198*F28)+2.7012</f>
        <v>-23.774072552</v>
      </c>
      <c r="I28" s="23">
        <v>-23.491265848181811</v>
      </c>
      <c r="J28" s="69">
        <v>-25.96124</v>
      </c>
      <c r="K28" s="69">
        <v>-23.774072552</v>
      </c>
      <c r="AJ28" s="14">
        <f t="shared" si="0"/>
        <v>-25.865526658354099</v>
      </c>
      <c r="AK28" s="14">
        <f t="shared" si="1"/>
        <v>-26.573991272525816</v>
      </c>
      <c r="AL28" s="14">
        <f t="shared" si="2"/>
        <v>-25.157062044182382</v>
      </c>
      <c r="AP28" s="38">
        <f t="shared" si="3"/>
        <v>-23.672047081897137</v>
      </c>
      <c r="AQ28" s="38">
        <f t="shared" si="4"/>
        <v>-23.825182520549554</v>
      </c>
      <c r="AR28" s="38">
        <f t="shared" si="5"/>
        <v>-23.518911643244721</v>
      </c>
      <c r="AS28" s="38">
        <f t="shared" si="6"/>
        <v>-23.978317959201974</v>
      </c>
      <c r="AT28" s="38">
        <f t="shared" si="7"/>
        <v>-23.365776204592301</v>
      </c>
      <c r="AU28" s="38">
        <f t="shared" si="8"/>
        <v>-24.13145339785439</v>
      </c>
      <c r="AV28" s="38">
        <f t="shared" si="9"/>
        <v>-23.212640765939884</v>
      </c>
    </row>
    <row r="29" spans="1:48">
      <c r="A29">
        <v>28</v>
      </c>
      <c r="B29" s="28">
        <v>39710</v>
      </c>
      <c r="C29" s="4">
        <v>1.8149999999999999</v>
      </c>
      <c r="D29" s="4" t="s">
        <v>14</v>
      </c>
      <c r="E29" s="139" t="s">
        <v>15</v>
      </c>
      <c r="F29" s="19">
        <v>-26.065619999999999</v>
      </c>
      <c r="G29" s="17">
        <v>0.96756435058933321</v>
      </c>
      <c r="H29" s="25">
        <f>(1.0496*F29)+3.6091</f>
        <v>-23.749374752000001</v>
      </c>
      <c r="I29" s="23">
        <v>-23.491265848181811</v>
      </c>
      <c r="J29" s="69">
        <v>-26.065619999999999</v>
      </c>
      <c r="K29" s="69">
        <v>-23.749374752000001</v>
      </c>
      <c r="AJ29" s="14">
        <f t="shared" si="0"/>
        <v>-25.865526658354099</v>
      </c>
      <c r="AK29" s="14">
        <f t="shared" si="1"/>
        <v>-26.573991272525816</v>
      </c>
      <c r="AL29" s="14">
        <f t="shared" si="2"/>
        <v>-25.157062044182382</v>
      </c>
      <c r="AP29" s="38">
        <f t="shared" si="3"/>
        <v>-23.672047081897137</v>
      </c>
      <c r="AQ29" s="38">
        <f t="shared" si="4"/>
        <v>-23.825182520549554</v>
      </c>
      <c r="AR29" s="38">
        <f t="shared" si="5"/>
        <v>-23.518911643244721</v>
      </c>
      <c r="AS29" s="38">
        <f t="shared" si="6"/>
        <v>-23.978317959201974</v>
      </c>
      <c r="AT29" s="38">
        <f t="shared" si="7"/>
        <v>-23.365776204592301</v>
      </c>
      <c r="AU29" s="38">
        <f t="shared" si="8"/>
        <v>-24.13145339785439</v>
      </c>
      <c r="AV29" s="38">
        <f t="shared" si="9"/>
        <v>-23.212640765939884</v>
      </c>
    </row>
    <row r="30" spans="1:48">
      <c r="A30">
        <v>29</v>
      </c>
      <c r="B30" s="28">
        <v>39710</v>
      </c>
      <c r="C30" s="4">
        <v>1.95</v>
      </c>
      <c r="D30" s="4" t="s">
        <v>19</v>
      </c>
      <c r="E30" s="139" t="s">
        <v>15</v>
      </c>
      <c r="F30" s="19">
        <v>-25.86946</v>
      </c>
      <c r="G30" s="17">
        <v>0.97648255566688502</v>
      </c>
      <c r="H30" s="25">
        <f>(1.0496*F30)+3.6091</f>
        <v>-23.543485216000001</v>
      </c>
      <c r="I30" s="23">
        <v>-23.491265848181811</v>
      </c>
      <c r="J30" s="69">
        <v>-25.86946</v>
      </c>
      <c r="K30" s="69">
        <v>-23.543485216000001</v>
      </c>
      <c r="AJ30" s="14">
        <f t="shared" si="0"/>
        <v>-25.865526658354099</v>
      </c>
      <c r="AK30" s="14">
        <f t="shared" si="1"/>
        <v>-26.573991272525816</v>
      </c>
      <c r="AL30" s="14">
        <f t="shared" si="2"/>
        <v>-25.157062044182382</v>
      </c>
      <c r="AP30" s="38">
        <f t="shared" si="3"/>
        <v>-23.672047081897137</v>
      </c>
      <c r="AQ30" s="38">
        <f t="shared" si="4"/>
        <v>-23.825182520549554</v>
      </c>
      <c r="AR30" s="38">
        <f t="shared" si="5"/>
        <v>-23.518911643244721</v>
      </c>
      <c r="AS30" s="38">
        <f t="shared" si="6"/>
        <v>-23.978317959201974</v>
      </c>
      <c r="AT30" s="38">
        <f t="shared" si="7"/>
        <v>-23.365776204592301</v>
      </c>
      <c r="AU30" s="38">
        <f t="shared" si="8"/>
        <v>-24.13145339785439</v>
      </c>
      <c r="AV30" s="38">
        <f t="shared" si="9"/>
        <v>-23.212640765939884</v>
      </c>
    </row>
    <row r="31" spans="1:48">
      <c r="A31">
        <v>30</v>
      </c>
      <c r="B31" s="28">
        <v>39710</v>
      </c>
      <c r="C31" s="4">
        <v>1.956</v>
      </c>
      <c r="D31" s="4" t="s">
        <v>17</v>
      </c>
      <c r="E31" s="139" t="s">
        <v>15</v>
      </c>
      <c r="F31" s="19">
        <v>-26.026060000000001</v>
      </c>
      <c r="G31" s="17">
        <v>0.98749851299302793</v>
      </c>
      <c r="H31" s="25">
        <f>(1.0496*F31)+3.6091</f>
        <v>-23.707852576000001</v>
      </c>
      <c r="I31" s="23">
        <v>-23.491265848181811</v>
      </c>
      <c r="J31" s="69">
        <v>-26.026060000000001</v>
      </c>
      <c r="K31" s="69">
        <v>-23.707852576000001</v>
      </c>
      <c r="AJ31" s="14">
        <f t="shared" si="0"/>
        <v>-25.865526658354099</v>
      </c>
      <c r="AK31" s="14">
        <f t="shared" si="1"/>
        <v>-26.573991272525816</v>
      </c>
      <c r="AL31" s="14">
        <f t="shared" si="2"/>
        <v>-25.157062044182382</v>
      </c>
      <c r="AP31" s="38">
        <f t="shared" si="3"/>
        <v>-23.672047081897137</v>
      </c>
      <c r="AQ31" s="38">
        <f t="shared" si="4"/>
        <v>-23.825182520549554</v>
      </c>
      <c r="AR31" s="38">
        <f t="shared" si="5"/>
        <v>-23.518911643244721</v>
      </c>
      <c r="AS31" s="38">
        <f t="shared" si="6"/>
        <v>-23.978317959201974</v>
      </c>
      <c r="AT31" s="38">
        <f t="shared" si="7"/>
        <v>-23.365776204592301</v>
      </c>
      <c r="AU31" s="38">
        <f t="shared" si="8"/>
        <v>-24.13145339785439</v>
      </c>
      <c r="AV31" s="38">
        <f t="shared" si="9"/>
        <v>-23.212640765939884</v>
      </c>
    </row>
    <row r="32" spans="1:48">
      <c r="A32">
        <v>31</v>
      </c>
      <c r="B32" s="28">
        <v>39710</v>
      </c>
      <c r="C32" s="4">
        <v>2.0139999999999998</v>
      </c>
      <c r="D32" s="4" t="s">
        <v>18</v>
      </c>
      <c r="E32" s="139" t="s">
        <v>15</v>
      </c>
      <c r="F32" s="19">
        <v>-25.654350000000001</v>
      </c>
      <c r="G32" s="17">
        <v>1.0103533764169659</v>
      </c>
      <c r="H32" s="25">
        <f>(1.0496*F32)+3.6091</f>
        <v>-23.317705760000003</v>
      </c>
      <c r="I32" s="23">
        <v>-23.491265848181811</v>
      </c>
      <c r="J32" s="69">
        <v>-25.654350000000001</v>
      </c>
      <c r="K32" s="69">
        <v>-23.317705760000003</v>
      </c>
      <c r="AJ32" s="14">
        <f t="shared" si="0"/>
        <v>-25.865526658354099</v>
      </c>
      <c r="AK32" s="14">
        <f t="shared" si="1"/>
        <v>-26.573991272525816</v>
      </c>
      <c r="AL32" s="14">
        <f t="shared" si="2"/>
        <v>-25.157062044182382</v>
      </c>
      <c r="AP32" s="38">
        <f t="shared" si="3"/>
        <v>-23.672047081897137</v>
      </c>
      <c r="AQ32" s="38">
        <f t="shared" si="4"/>
        <v>-23.825182520549554</v>
      </c>
      <c r="AR32" s="38">
        <f t="shared" si="5"/>
        <v>-23.518911643244721</v>
      </c>
      <c r="AS32" s="38">
        <f t="shared" si="6"/>
        <v>-23.978317959201974</v>
      </c>
      <c r="AT32" s="38">
        <f t="shared" si="7"/>
        <v>-23.365776204592301</v>
      </c>
      <c r="AU32" s="38">
        <f t="shared" si="8"/>
        <v>-24.13145339785439</v>
      </c>
      <c r="AV32" s="38">
        <f t="shared" si="9"/>
        <v>-23.212640765939884</v>
      </c>
    </row>
    <row r="33" spans="1:48">
      <c r="A33">
        <v>32</v>
      </c>
      <c r="B33" s="28">
        <v>39710</v>
      </c>
      <c r="C33" s="4">
        <v>2.0710000000000002</v>
      </c>
      <c r="D33" s="4" t="s">
        <v>16</v>
      </c>
      <c r="E33" s="139" t="s">
        <v>15</v>
      </c>
      <c r="F33" s="19">
        <v>-26.184650000000001</v>
      </c>
      <c r="G33" s="17">
        <v>0.98372820331628585</v>
      </c>
      <c r="H33" s="25">
        <f>(1.0496*F33)+3.6091</f>
        <v>-23.874308640000002</v>
      </c>
      <c r="I33" s="23">
        <v>-23.491265848181811</v>
      </c>
      <c r="J33" s="69">
        <v>-26.184650000000001</v>
      </c>
      <c r="K33" s="69">
        <v>-23.874308640000002</v>
      </c>
      <c r="AJ33" s="14">
        <f t="shared" si="0"/>
        <v>-25.865526658354099</v>
      </c>
      <c r="AK33" s="14">
        <f t="shared" si="1"/>
        <v>-26.573991272525816</v>
      </c>
      <c r="AL33" s="14">
        <f t="shared" si="2"/>
        <v>-25.157062044182382</v>
      </c>
      <c r="AP33" s="38">
        <f t="shared" si="3"/>
        <v>-23.672047081897137</v>
      </c>
      <c r="AQ33" s="38">
        <f t="shared" si="4"/>
        <v>-23.825182520549554</v>
      </c>
      <c r="AR33" s="38">
        <f t="shared" si="5"/>
        <v>-23.518911643244721</v>
      </c>
      <c r="AS33" s="38">
        <f t="shared" si="6"/>
        <v>-23.978317959201974</v>
      </c>
      <c r="AT33" s="38">
        <f t="shared" si="7"/>
        <v>-23.365776204592301</v>
      </c>
      <c r="AU33" s="38">
        <f t="shared" si="8"/>
        <v>-24.13145339785439</v>
      </c>
      <c r="AV33" s="38">
        <f t="shared" si="9"/>
        <v>-23.212640765939884</v>
      </c>
    </row>
    <row r="34" spans="1:48">
      <c r="A34">
        <v>33</v>
      </c>
      <c r="B34" s="28">
        <v>39717</v>
      </c>
      <c r="C34" s="5">
        <v>2.0750000000000002</v>
      </c>
      <c r="D34" s="5" t="s">
        <v>14</v>
      </c>
      <c r="E34" s="36" t="s">
        <v>15</v>
      </c>
      <c r="F34" s="17">
        <v>-25.649069999999998</v>
      </c>
      <c r="G34" s="17">
        <v>0.98257630215894398</v>
      </c>
      <c r="H34" s="19">
        <f>(1.0523*F34)+3.3559</f>
        <v>-23.634616360999999</v>
      </c>
      <c r="I34" s="23">
        <v>-23.491265848181811</v>
      </c>
      <c r="J34" s="69">
        <v>-25.649069999999998</v>
      </c>
      <c r="K34" s="69">
        <v>-23.634616360999999</v>
      </c>
      <c r="AJ34" s="14">
        <f t="shared" si="0"/>
        <v>-25.865526658354099</v>
      </c>
      <c r="AK34" s="14">
        <f t="shared" si="1"/>
        <v>-26.573991272525816</v>
      </c>
      <c r="AL34" s="14">
        <f t="shared" si="2"/>
        <v>-25.157062044182382</v>
      </c>
      <c r="AP34" s="38">
        <f t="shared" si="3"/>
        <v>-23.672047081897137</v>
      </c>
      <c r="AQ34" s="38">
        <f t="shared" si="4"/>
        <v>-23.825182520549554</v>
      </c>
      <c r="AR34" s="38">
        <f t="shared" si="5"/>
        <v>-23.518911643244721</v>
      </c>
      <c r="AS34" s="38">
        <f t="shared" si="6"/>
        <v>-23.978317959201974</v>
      </c>
      <c r="AT34" s="38">
        <f t="shared" si="7"/>
        <v>-23.365776204592301</v>
      </c>
      <c r="AU34" s="38">
        <f t="shared" si="8"/>
        <v>-24.13145339785439</v>
      </c>
      <c r="AV34" s="38">
        <f t="shared" si="9"/>
        <v>-23.212640765939884</v>
      </c>
    </row>
    <row r="35" spans="1:48">
      <c r="A35">
        <v>34</v>
      </c>
      <c r="B35" s="28">
        <v>39717</v>
      </c>
      <c r="C35" s="5">
        <v>2.012</v>
      </c>
      <c r="D35" s="5" t="s">
        <v>16</v>
      </c>
      <c r="E35" s="36" t="s">
        <v>15</v>
      </c>
      <c r="F35" s="17">
        <v>-25.560099999999998</v>
      </c>
      <c r="G35" s="17">
        <v>0.9770370019722443</v>
      </c>
      <c r="H35" s="19">
        <f>(1.0523*F35)+3.3559</f>
        <v>-23.540993229999998</v>
      </c>
      <c r="I35" s="23">
        <v>-23.491265848181811</v>
      </c>
      <c r="J35" s="69">
        <v>-25.560099999999998</v>
      </c>
      <c r="K35" s="69">
        <v>-23.540993229999998</v>
      </c>
      <c r="AJ35" s="14">
        <f t="shared" si="0"/>
        <v>-25.865526658354099</v>
      </c>
      <c r="AK35" s="14">
        <f t="shared" si="1"/>
        <v>-26.573991272525816</v>
      </c>
      <c r="AL35" s="14">
        <f t="shared" si="2"/>
        <v>-25.157062044182382</v>
      </c>
      <c r="AP35" s="38">
        <f t="shared" si="3"/>
        <v>-23.672047081897137</v>
      </c>
      <c r="AQ35" s="38">
        <f t="shared" si="4"/>
        <v>-23.825182520549554</v>
      </c>
      <c r="AR35" s="38">
        <f t="shared" si="5"/>
        <v>-23.518911643244721</v>
      </c>
      <c r="AS35" s="38">
        <f t="shared" si="6"/>
        <v>-23.978317959201974</v>
      </c>
      <c r="AT35" s="38">
        <f t="shared" si="7"/>
        <v>-23.365776204592301</v>
      </c>
      <c r="AU35" s="38">
        <f t="shared" si="8"/>
        <v>-24.13145339785439</v>
      </c>
      <c r="AV35" s="38">
        <f t="shared" si="9"/>
        <v>-23.212640765939884</v>
      </c>
    </row>
    <row r="36" spans="1:48">
      <c r="A36">
        <v>35</v>
      </c>
      <c r="B36" s="28">
        <v>39717</v>
      </c>
      <c r="C36" s="5">
        <v>1.9159999999999999</v>
      </c>
      <c r="D36" s="5" t="s">
        <v>17</v>
      </c>
      <c r="E36" s="36" t="s">
        <v>15</v>
      </c>
      <c r="F36" s="17">
        <v>-25.88852</v>
      </c>
      <c r="G36" s="17">
        <v>0.97249691896393986</v>
      </c>
      <c r="H36" s="19">
        <f>(1.0523*F36)+3.3559</f>
        <v>-23.886589596</v>
      </c>
      <c r="I36" s="23">
        <v>-23.491265848181811</v>
      </c>
      <c r="J36" s="69">
        <v>-25.88852</v>
      </c>
      <c r="K36" s="69">
        <v>-23.886589596</v>
      </c>
      <c r="AJ36" s="14">
        <f t="shared" si="0"/>
        <v>-25.865526658354099</v>
      </c>
      <c r="AK36" s="14">
        <f t="shared" si="1"/>
        <v>-26.573991272525816</v>
      </c>
      <c r="AL36" s="14">
        <f t="shared" si="2"/>
        <v>-25.157062044182382</v>
      </c>
      <c r="AP36" s="38">
        <f t="shared" si="3"/>
        <v>-23.672047081897137</v>
      </c>
      <c r="AQ36" s="38">
        <f t="shared" si="4"/>
        <v>-23.825182520549554</v>
      </c>
      <c r="AR36" s="38">
        <f t="shared" si="5"/>
        <v>-23.518911643244721</v>
      </c>
      <c r="AS36" s="38">
        <f t="shared" si="6"/>
        <v>-23.978317959201974</v>
      </c>
      <c r="AT36" s="38">
        <f t="shared" si="7"/>
        <v>-23.365776204592301</v>
      </c>
      <c r="AU36" s="38">
        <f t="shared" si="8"/>
        <v>-24.13145339785439</v>
      </c>
      <c r="AV36" s="38">
        <f t="shared" si="9"/>
        <v>-23.212640765939884</v>
      </c>
    </row>
    <row r="37" spans="1:48">
      <c r="A37">
        <v>36</v>
      </c>
      <c r="B37" s="28">
        <v>39717</v>
      </c>
      <c r="C37" s="5">
        <v>2.0680000000000001</v>
      </c>
      <c r="D37" s="5" t="s">
        <v>18</v>
      </c>
      <c r="E37" s="36" t="s">
        <v>15</v>
      </c>
      <c r="F37" s="17">
        <v>-25.60341</v>
      </c>
      <c r="G37" s="17">
        <v>0.99637171852041151</v>
      </c>
      <c r="H37" s="19">
        <f>(1.0523*F37)+3.3559</f>
        <v>-23.586568343000003</v>
      </c>
      <c r="I37" s="23">
        <v>-23.491265848181811</v>
      </c>
      <c r="J37" s="69">
        <v>-25.60341</v>
      </c>
      <c r="K37" s="69">
        <v>-23.586568343000003</v>
      </c>
      <c r="AJ37" s="14">
        <f t="shared" si="0"/>
        <v>-25.865526658354099</v>
      </c>
      <c r="AK37" s="14">
        <f t="shared" si="1"/>
        <v>-26.573991272525816</v>
      </c>
      <c r="AL37" s="14">
        <f t="shared" si="2"/>
        <v>-25.157062044182382</v>
      </c>
      <c r="AP37" s="38">
        <f t="shared" si="3"/>
        <v>-23.672047081897137</v>
      </c>
      <c r="AQ37" s="38">
        <f t="shared" si="4"/>
        <v>-23.825182520549554</v>
      </c>
      <c r="AR37" s="38">
        <f t="shared" si="5"/>
        <v>-23.518911643244721</v>
      </c>
      <c r="AS37" s="38">
        <f t="shared" si="6"/>
        <v>-23.978317959201974</v>
      </c>
      <c r="AT37" s="38">
        <f t="shared" si="7"/>
        <v>-23.365776204592301</v>
      </c>
      <c r="AU37" s="38">
        <f t="shared" si="8"/>
        <v>-24.13145339785439</v>
      </c>
      <c r="AV37" s="38">
        <f t="shared" si="9"/>
        <v>-23.212640765939884</v>
      </c>
    </row>
    <row r="38" spans="1:48">
      <c r="A38">
        <v>37</v>
      </c>
      <c r="B38" s="28">
        <v>39717</v>
      </c>
      <c r="C38" s="5">
        <v>1.9710000000000001</v>
      </c>
      <c r="D38" s="5" t="s">
        <v>19</v>
      </c>
      <c r="E38" s="36" t="s">
        <v>15</v>
      </c>
      <c r="F38" s="17">
        <v>-25.58295</v>
      </c>
      <c r="G38" s="17">
        <v>0.9616672464223498</v>
      </c>
      <c r="H38" s="19">
        <f>(1.0523*F38)+3.3559</f>
        <v>-23.565038285</v>
      </c>
      <c r="I38" s="23">
        <v>-23.491265848181811</v>
      </c>
      <c r="J38" s="69">
        <v>-25.58295</v>
      </c>
      <c r="K38" s="69">
        <v>-23.565038285</v>
      </c>
      <c r="AJ38" s="14">
        <f t="shared" si="0"/>
        <v>-25.865526658354099</v>
      </c>
      <c r="AK38" s="14">
        <f t="shared" si="1"/>
        <v>-26.573991272525816</v>
      </c>
      <c r="AL38" s="14">
        <f t="shared" si="2"/>
        <v>-25.157062044182382</v>
      </c>
      <c r="AP38" s="38">
        <f t="shared" si="3"/>
        <v>-23.672047081897137</v>
      </c>
      <c r="AQ38" s="38">
        <f t="shared" si="4"/>
        <v>-23.825182520549554</v>
      </c>
      <c r="AR38" s="38">
        <f t="shared" si="5"/>
        <v>-23.518911643244721</v>
      </c>
      <c r="AS38" s="38">
        <f t="shared" si="6"/>
        <v>-23.978317959201974</v>
      </c>
      <c r="AT38" s="38">
        <f t="shared" si="7"/>
        <v>-23.365776204592301</v>
      </c>
      <c r="AU38" s="38">
        <f t="shared" si="8"/>
        <v>-24.13145339785439</v>
      </c>
      <c r="AV38" s="38">
        <f t="shared" si="9"/>
        <v>-23.212640765939884</v>
      </c>
    </row>
    <row r="39" spans="1:48">
      <c r="A39">
        <v>38</v>
      </c>
      <c r="B39" s="28">
        <v>39721</v>
      </c>
      <c r="C39" s="5">
        <v>2.137</v>
      </c>
      <c r="D39" s="5" t="s">
        <v>14</v>
      </c>
      <c r="E39" s="36" t="s">
        <v>15</v>
      </c>
      <c r="F39" s="17">
        <v>-25.699339999999999</v>
      </c>
      <c r="G39" s="17">
        <v>0.9744047629762268</v>
      </c>
      <c r="H39" s="19">
        <f>(1.0148*F39)+2.6125</f>
        <v>-23.467190231999997</v>
      </c>
      <c r="I39" s="23">
        <v>-23.491265848181811</v>
      </c>
      <c r="J39" s="69">
        <v>-25.699339999999999</v>
      </c>
      <c r="K39" s="69">
        <v>-23.467190231999997</v>
      </c>
      <c r="AJ39" s="14">
        <f t="shared" si="0"/>
        <v>-25.865526658354099</v>
      </c>
      <c r="AK39" s="14">
        <f t="shared" si="1"/>
        <v>-26.573991272525816</v>
      </c>
      <c r="AL39" s="14">
        <f t="shared" si="2"/>
        <v>-25.157062044182382</v>
      </c>
      <c r="AP39" s="38">
        <f t="shared" si="3"/>
        <v>-23.672047081897137</v>
      </c>
      <c r="AQ39" s="38">
        <f t="shared" si="4"/>
        <v>-23.825182520549554</v>
      </c>
      <c r="AR39" s="38">
        <f t="shared" si="5"/>
        <v>-23.518911643244721</v>
      </c>
      <c r="AS39" s="38">
        <f t="shared" si="6"/>
        <v>-23.978317959201974</v>
      </c>
      <c r="AT39" s="38">
        <f t="shared" si="7"/>
        <v>-23.365776204592301</v>
      </c>
      <c r="AU39" s="38">
        <f t="shared" si="8"/>
        <v>-24.13145339785439</v>
      </c>
      <c r="AV39" s="38">
        <f t="shared" si="9"/>
        <v>-23.212640765939884</v>
      </c>
    </row>
    <row r="40" spans="1:48">
      <c r="A40">
        <v>39</v>
      </c>
      <c r="B40" s="28">
        <v>39721</v>
      </c>
      <c r="C40" s="5">
        <v>1.9870000000000001</v>
      </c>
      <c r="D40" s="5" t="s">
        <v>16</v>
      </c>
      <c r="E40" s="36" t="s">
        <v>15</v>
      </c>
      <c r="F40" s="17">
        <v>-26.080549999999999</v>
      </c>
      <c r="G40" s="17">
        <v>0.97774003924903774</v>
      </c>
      <c r="H40" s="19">
        <f>(1.0148*F40)+2.6125</f>
        <v>-23.854042139999997</v>
      </c>
      <c r="I40" s="23">
        <v>-23.491265848181811</v>
      </c>
      <c r="J40" s="69">
        <v>-26.080549999999999</v>
      </c>
      <c r="K40" s="69">
        <v>-23.854042139999997</v>
      </c>
      <c r="AJ40" s="14">
        <f t="shared" si="0"/>
        <v>-25.865526658354099</v>
      </c>
      <c r="AK40" s="14">
        <f t="shared" si="1"/>
        <v>-26.573991272525816</v>
      </c>
      <c r="AL40" s="14">
        <f t="shared" si="2"/>
        <v>-25.157062044182382</v>
      </c>
      <c r="AP40" s="38">
        <f t="shared" si="3"/>
        <v>-23.672047081897137</v>
      </c>
      <c r="AQ40" s="38">
        <f t="shared" si="4"/>
        <v>-23.825182520549554</v>
      </c>
      <c r="AR40" s="38">
        <f t="shared" si="5"/>
        <v>-23.518911643244721</v>
      </c>
      <c r="AS40" s="38">
        <f t="shared" si="6"/>
        <v>-23.978317959201974</v>
      </c>
      <c r="AT40" s="38">
        <f t="shared" si="7"/>
        <v>-23.365776204592301</v>
      </c>
      <c r="AU40" s="38">
        <f t="shared" si="8"/>
        <v>-24.13145339785439</v>
      </c>
      <c r="AV40" s="38">
        <f t="shared" si="9"/>
        <v>-23.212640765939884</v>
      </c>
    </row>
    <row r="41" spans="1:48">
      <c r="A41">
        <v>40</v>
      </c>
      <c r="B41" s="28">
        <v>39721</v>
      </c>
      <c r="C41" s="5">
        <v>1.875</v>
      </c>
      <c r="D41" s="5" t="s">
        <v>17</v>
      </c>
      <c r="E41" s="36" t="s">
        <v>15</v>
      </c>
      <c r="F41" s="17">
        <v>-25.741050000000001</v>
      </c>
      <c r="G41" s="17">
        <v>0.99065429875376865</v>
      </c>
      <c r="H41" s="19">
        <f>(1.0148*F41)+2.6125</f>
        <v>-23.509517539999997</v>
      </c>
      <c r="I41" s="23">
        <v>-23.491265848181811</v>
      </c>
      <c r="J41" s="69">
        <v>-25.741050000000001</v>
      </c>
      <c r="K41" s="69">
        <v>-23.509517539999997</v>
      </c>
      <c r="L41" s="18"/>
      <c r="M41" s="2"/>
      <c r="N41" s="13"/>
      <c r="O41" s="18"/>
      <c r="P41" s="18"/>
      <c r="AJ41" s="14">
        <f t="shared" si="0"/>
        <v>-25.865526658354099</v>
      </c>
      <c r="AK41" s="14">
        <f t="shared" si="1"/>
        <v>-26.573991272525816</v>
      </c>
      <c r="AL41" s="14">
        <f t="shared" si="2"/>
        <v>-25.157062044182382</v>
      </c>
      <c r="AP41" s="38">
        <f t="shared" si="3"/>
        <v>-23.672047081897137</v>
      </c>
      <c r="AQ41" s="38">
        <f t="shared" si="4"/>
        <v>-23.825182520549554</v>
      </c>
      <c r="AR41" s="38">
        <f t="shared" si="5"/>
        <v>-23.518911643244721</v>
      </c>
      <c r="AS41" s="38">
        <f t="shared" si="6"/>
        <v>-23.978317959201974</v>
      </c>
      <c r="AT41" s="38">
        <f t="shared" si="7"/>
        <v>-23.365776204592301</v>
      </c>
      <c r="AU41" s="38">
        <f t="shared" si="8"/>
        <v>-24.13145339785439</v>
      </c>
      <c r="AV41" s="38">
        <f t="shared" si="9"/>
        <v>-23.212640765939884</v>
      </c>
    </row>
    <row r="42" spans="1:48">
      <c r="A42">
        <v>41</v>
      </c>
      <c r="B42" s="28">
        <v>39721</v>
      </c>
      <c r="C42" s="5">
        <v>2.198</v>
      </c>
      <c r="D42" s="5" t="s">
        <v>18</v>
      </c>
      <c r="E42" s="36" t="s">
        <v>15</v>
      </c>
      <c r="F42" s="17">
        <v>-25.85699</v>
      </c>
      <c r="G42" s="17">
        <v>0.98282877302232263</v>
      </c>
      <c r="H42" s="19">
        <f>(1.0148*F42)+2.6125</f>
        <v>-23.627173451999997</v>
      </c>
      <c r="I42" s="23">
        <v>-23.491265848181811</v>
      </c>
      <c r="J42" s="69">
        <v>-25.85699</v>
      </c>
      <c r="K42" s="69">
        <v>-23.627173451999997</v>
      </c>
      <c r="M42"/>
      <c r="N42"/>
      <c r="O42"/>
      <c r="P42"/>
      <c r="AJ42" s="14">
        <f t="shared" si="0"/>
        <v>-25.865526658354099</v>
      </c>
      <c r="AK42" s="14">
        <f t="shared" si="1"/>
        <v>-26.573991272525816</v>
      </c>
      <c r="AL42" s="14">
        <f t="shared" si="2"/>
        <v>-25.157062044182382</v>
      </c>
      <c r="AP42" s="38">
        <f t="shared" si="3"/>
        <v>-23.672047081897137</v>
      </c>
      <c r="AQ42" s="38">
        <f t="shared" si="4"/>
        <v>-23.825182520549554</v>
      </c>
      <c r="AR42" s="38">
        <f t="shared" si="5"/>
        <v>-23.518911643244721</v>
      </c>
      <c r="AS42" s="38">
        <f t="shared" si="6"/>
        <v>-23.978317959201974</v>
      </c>
      <c r="AT42" s="38">
        <f t="shared" si="7"/>
        <v>-23.365776204592301</v>
      </c>
      <c r="AU42" s="38">
        <f t="shared" si="8"/>
        <v>-24.13145339785439</v>
      </c>
      <c r="AV42" s="38">
        <f t="shared" si="9"/>
        <v>-23.212640765939884</v>
      </c>
    </row>
    <row r="43" spans="1:48">
      <c r="A43">
        <v>42</v>
      </c>
      <c r="B43" s="28">
        <v>39721</v>
      </c>
      <c r="C43" s="5">
        <v>1.9119999999999999</v>
      </c>
      <c r="D43" s="5" t="s">
        <v>19</v>
      </c>
      <c r="E43" s="36" t="s">
        <v>15</v>
      </c>
      <c r="F43" s="17">
        <v>-25.984110000000001</v>
      </c>
      <c r="G43" s="17">
        <v>0.96960168269221292</v>
      </c>
      <c r="H43" s="19">
        <f>(1.0148*F43)+2.6125</f>
        <v>-23.756174827999999</v>
      </c>
      <c r="I43" s="23">
        <v>-23.491265848181811</v>
      </c>
      <c r="J43" s="69">
        <v>-25.984110000000001</v>
      </c>
      <c r="K43" s="69">
        <v>-23.756174827999999</v>
      </c>
      <c r="M43"/>
      <c r="N43"/>
      <c r="O43"/>
      <c r="P43"/>
      <c r="AJ43" s="14">
        <f t="shared" si="0"/>
        <v>-25.865526658354099</v>
      </c>
      <c r="AK43" s="14">
        <f t="shared" si="1"/>
        <v>-26.573991272525816</v>
      </c>
      <c r="AL43" s="14">
        <f t="shared" si="2"/>
        <v>-25.157062044182382</v>
      </c>
      <c r="AP43" s="38">
        <f t="shared" si="3"/>
        <v>-23.672047081897137</v>
      </c>
      <c r="AQ43" s="38">
        <f t="shared" si="4"/>
        <v>-23.825182520549554</v>
      </c>
      <c r="AR43" s="38">
        <f t="shared" si="5"/>
        <v>-23.518911643244721</v>
      </c>
      <c r="AS43" s="38">
        <f t="shared" si="6"/>
        <v>-23.978317959201974</v>
      </c>
      <c r="AT43" s="38">
        <f t="shared" si="7"/>
        <v>-23.365776204592301</v>
      </c>
      <c r="AU43" s="38">
        <f t="shared" si="8"/>
        <v>-24.13145339785439</v>
      </c>
      <c r="AV43" s="38">
        <f t="shared" si="9"/>
        <v>-23.212640765939884</v>
      </c>
    </row>
    <row r="44" spans="1:48">
      <c r="A44">
        <v>43</v>
      </c>
      <c r="B44" s="28">
        <v>39722</v>
      </c>
      <c r="C44" s="4">
        <v>2.024</v>
      </c>
      <c r="D44" s="4" t="s">
        <v>14</v>
      </c>
      <c r="E44" s="139" t="s">
        <v>15</v>
      </c>
      <c r="F44" s="17">
        <v>-25.916270000000001</v>
      </c>
      <c r="G44" s="17">
        <v>0.98630789224814508</v>
      </c>
      <c r="H44" s="17">
        <f>(1.0263*F44)+2.9595</f>
        <v>-23.638367901000002</v>
      </c>
      <c r="I44" s="9">
        <v>-23.491</v>
      </c>
      <c r="J44" s="69">
        <v>-25.916270000000001</v>
      </c>
      <c r="K44" s="69">
        <v>-23.638367901000002</v>
      </c>
      <c r="M44"/>
      <c r="N44"/>
      <c r="O44"/>
      <c r="P44"/>
      <c r="AJ44" s="14">
        <f t="shared" si="0"/>
        <v>-25.865526658354099</v>
      </c>
      <c r="AK44" s="14">
        <f t="shared" si="1"/>
        <v>-26.573991272525816</v>
      </c>
      <c r="AL44" s="14">
        <f t="shared" si="2"/>
        <v>-25.157062044182382</v>
      </c>
      <c r="AP44" s="38">
        <f t="shared" si="3"/>
        <v>-23.672047081897137</v>
      </c>
      <c r="AQ44" s="38">
        <f t="shared" si="4"/>
        <v>-23.825182520549554</v>
      </c>
      <c r="AR44" s="38">
        <f t="shared" si="5"/>
        <v>-23.518911643244721</v>
      </c>
      <c r="AS44" s="38">
        <f t="shared" si="6"/>
        <v>-23.978317959201974</v>
      </c>
      <c r="AT44" s="38">
        <f t="shared" si="7"/>
        <v>-23.365776204592301</v>
      </c>
      <c r="AU44" s="38">
        <f t="shared" si="8"/>
        <v>-24.13145339785439</v>
      </c>
      <c r="AV44" s="38">
        <f t="shared" si="9"/>
        <v>-23.212640765939884</v>
      </c>
    </row>
    <row r="45" spans="1:48">
      <c r="A45">
        <v>44</v>
      </c>
      <c r="B45" s="28">
        <v>39722</v>
      </c>
      <c r="C45" s="4">
        <v>1.9219999999999999</v>
      </c>
      <c r="D45" s="4" t="s">
        <v>16</v>
      </c>
      <c r="E45" s="139" t="s">
        <v>15</v>
      </c>
      <c r="F45" s="17">
        <v>-25.986329999999999</v>
      </c>
      <c r="G45" s="17">
        <v>0.96396741687511389</v>
      </c>
      <c r="H45" s="17">
        <f>(1.0263*F45)+2.9595</f>
        <v>-23.710270478999998</v>
      </c>
      <c r="I45" s="9">
        <v>-23.491</v>
      </c>
      <c r="J45" s="69">
        <v>-25.986329999999999</v>
      </c>
      <c r="K45" s="69">
        <v>-23.710270478999998</v>
      </c>
      <c r="M45"/>
      <c r="N45"/>
      <c r="O45"/>
      <c r="P45"/>
      <c r="AJ45" s="14">
        <f t="shared" si="0"/>
        <v>-25.865526658354099</v>
      </c>
      <c r="AK45" s="14">
        <f t="shared" si="1"/>
        <v>-26.573991272525816</v>
      </c>
      <c r="AL45" s="14">
        <f t="shared" si="2"/>
        <v>-25.157062044182382</v>
      </c>
      <c r="AP45" s="38">
        <f t="shared" si="3"/>
        <v>-23.672047081897137</v>
      </c>
      <c r="AQ45" s="38">
        <f t="shared" si="4"/>
        <v>-23.825182520549554</v>
      </c>
      <c r="AR45" s="38">
        <f t="shared" si="5"/>
        <v>-23.518911643244721</v>
      </c>
      <c r="AS45" s="38">
        <f t="shared" si="6"/>
        <v>-23.978317959201974</v>
      </c>
      <c r="AT45" s="38">
        <f t="shared" si="7"/>
        <v>-23.365776204592301</v>
      </c>
      <c r="AU45" s="38">
        <f t="shared" si="8"/>
        <v>-24.13145339785439</v>
      </c>
      <c r="AV45" s="38">
        <f t="shared" si="9"/>
        <v>-23.212640765939884</v>
      </c>
    </row>
    <row r="46" spans="1:48">
      <c r="A46">
        <v>45</v>
      </c>
      <c r="B46" s="28">
        <v>39722</v>
      </c>
      <c r="C46" s="4">
        <v>2.1080000000000001</v>
      </c>
      <c r="D46" s="4" t="s">
        <v>17</v>
      </c>
      <c r="E46" s="139" t="s">
        <v>15</v>
      </c>
      <c r="F46" s="17">
        <v>-25.887309999999999</v>
      </c>
      <c r="G46" s="17">
        <v>0.92844806144597003</v>
      </c>
      <c r="H46" s="17">
        <f>(1.0263*F46)+2.9595</f>
        <v>-23.608646253</v>
      </c>
      <c r="I46" s="9">
        <v>-23.491</v>
      </c>
      <c r="J46" s="69">
        <v>-25.887309999999999</v>
      </c>
      <c r="K46" s="69">
        <v>-23.608646253</v>
      </c>
      <c r="M46"/>
      <c r="N46"/>
      <c r="O46"/>
      <c r="P46"/>
      <c r="AJ46" s="14">
        <f t="shared" si="0"/>
        <v>-25.865526658354099</v>
      </c>
      <c r="AK46" s="14">
        <f t="shared" si="1"/>
        <v>-26.573991272525816</v>
      </c>
      <c r="AL46" s="14">
        <f t="shared" si="2"/>
        <v>-25.157062044182382</v>
      </c>
      <c r="AP46" s="38">
        <f t="shared" si="3"/>
        <v>-23.672047081897137</v>
      </c>
      <c r="AQ46" s="38">
        <f t="shared" si="4"/>
        <v>-23.825182520549554</v>
      </c>
      <c r="AR46" s="38">
        <f t="shared" si="5"/>
        <v>-23.518911643244721</v>
      </c>
      <c r="AS46" s="38">
        <f t="shared" si="6"/>
        <v>-23.978317959201974</v>
      </c>
      <c r="AT46" s="38">
        <f t="shared" si="7"/>
        <v>-23.365776204592301</v>
      </c>
      <c r="AU46" s="38">
        <f t="shared" si="8"/>
        <v>-24.13145339785439</v>
      </c>
      <c r="AV46" s="38">
        <f t="shared" si="9"/>
        <v>-23.212640765939884</v>
      </c>
    </row>
    <row r="47" spans="1:48">
      <c r="A47">
        <v>46</v>
      </c>
      <c r="B47" s="28">
        <v>39722</v>
      </c>
      <c r="C47" s="4">
        <v>2.0230000000000001</v>
      </c>
      <c r="D47" s="4" t="s">
        <v>18</v>
      </c>
      <c r="E47" s="139" t="s">
        <v>15</v>
      </c>
      <c r="F47" s="17">
        <v>-26.131889999999999</v>
      </c>
      <c r="G47" s="17">
        <v>0.96920695664269074</v>
      </c>
      <c r="H47" s="17">
        <f>(1.0263*F47)+2.9595</f>
        <v>-23.859658707000001</v>
      </c>
      <c r="I47" s="9">
        <v>-23.491</v>
      </c>
      <c r="J47" s="69">
        <v>-26.131889999999999</v>
      </c>
      <c r="K47" s="69">
        <v>-23.859658707000001</v>
      </c>
      <c r="M47"/>
      <c r="N47"/>
      <c r="O47"/>
      <c r="P47"/>
      <c r="AJ47" s="14">
        <f t="shared" si="0"/>
        <v>-25.865526658354099</v>
      </c>
      <c r="AK47" s="14">
        <f t="shared" si="1"/>
        <v>-26.573991272525816</v>
      </c>
      <c r="AL47" s="14">
        <f t="shared" si="2"/>
        <v>-25.157062044182382</v>
      </c>
      <c r="AP47" s="38">
        <f t="shared" si="3"/>
        <v>-23.672047081897137</v>
      </c>
      <c r="AQ47" s="38">
        <f t="shared" si="4"/>
        <v>-23.825182520549554</v>
      </c>
      <c r="AR47" s="38">
        <f t="shared" si="5"/>
        <v>-23.518911643244721</v>
      </c>
      <c r="AS47" s="38">
        <f t="shared" si="6"/>
        <v>-23.978317959201974</v>
      </c>
      <c r="AT47" s="38">
        <f t="shared" si="7"/>
        <v>-23.365776204592301</v>
      </c>
      <c r="AU47" s="38">
        <f t="shared" si="8"/>
        <v>-24.13145339785439</v>
      </c>
      <c r="AV47" s="38">
        <f t="shared" si="9"/>
        <v>-23.212640765939884</v>
      </c>
    </row>
    <row r="48" spans="1:48">
      <c r="A48">
        <v>47</v>
      </c>
      <c r="B48" s="28">
        <v>39722</v>
      </c>
      <c r="C48" s="4">
        <v>1.9890000000000001</v>
      </c>
      <c r="D48" s="4" t="s">
        <v>19</v>
      </c>
      <c r="E48" s="139" t="s">
        <v>15</v>
      </c>
      <c r="F48" s="17">
        <v>-26.01174</v>
      </c>
      <c r="G48" s="17">
        <v>0.95809732712201512</v>
      </c>
      <c r="H48" s="17">
        <f>(1.0263*F48)+2.9595</f>
        <v>-23.736348762000002</v>
      </c>
      <c r="I48" s="9">
        <v>-23.491</v>
      </c>
      <c r="J48" s="69">
        <v>-26.01174</v>
      </c>
      <c r="K48" s="69">
        <v>-23.736348762000002</v>
      </c>
      <c r="M48"/>
      <c r="N48"/>
      <c r="O48"/>
      <c r="P48"/>
      <c r="AJ48" s="14">
        <f t="shared" si="0"/>
        <v>-25.865526658354099</v>
      </c>
      <c r="AK48" s="14">
        <f t="shared" si="1"/>
        <v>-26.573991272525816</v>
      </c>
      <c r="AL48" s="14">
        <f t="shared" si="2"/>
        <v>-25.157062044182382</v>
      </c>
      <c r="AP48" s="38">
        <f t="shared" si="3"/>
        <v>-23.672047081897137</v>
      </c>
      <c r="AQ48" s="38">
        <f t="shared" si="4"/>
        <v>-23.825182520549554</v>
      </c>
      <c r="AR48" s="38">
        <f t="shared" si="5"/>
        <v>-23.518911643244721</v>
      </c>
      <c r="AS48" s="38">
        <f t="shared" si="6"/>
        <v>-23.978317959201974</v>
      </c>
      <c r="AT48" s="38">
        <f t="shared" si="7"/>
        <v>-23.365776204592301</v>
      </c>
      <c r="AU48" s="38">
        <f t="shared" si="8"/>
        <v>-24.13145339785439</v>
      </c>
      <c r="AV48" s="38">
        <f t="shared" si="9"/>
        <v>-23.212640765939884</v>
      </c>
    </row>
    <row r="49" spans="1:48">
      <c r="A49">
        <v>48</v>
      </c>
      <c r="B49" s="28">
        <v>39724</v>
      </c>
      <c r="C49" s="4">
        <v>1.986</v>
      </c>
      <c r="D49" s="4" t="s">
        <v>14</v>
      </c>
      <c r="E49" s="139" t="s">
        <v>15</v>
      </c>
      <c r="F49" s="17">
        <v>-25.984670000000001</v>
      </c>
      <c r="G49" s="17">
        <v>0.98944955751714259</v>
      </c>
      <c r="H49" s="19">
        <f>(1.0254*F49)+2.9375</f>
        <v>-23.707180618000002</v>
      </c>
      <c r="I49" s="23">
        <v>-23.491265848181811</v>
      </c>
      <c r="J49" s="69">
        <v>-25.984670000000001</v>
      </c>
      <c r="K49" s="69">
        <v>-23.707180618000002</v>
      </c>
      <c r="L49" s="3" t="s">
        <v>87</v>
      </c>
      <c r="M49" s="52">
        <f>AVERAGE(H2:H419)</f>
        <v>-23.672047081897137</v>
      </c>
      <c r="N49"/>
      <c r="O49"/>
      <c r="P49"/>
      <c r="AJ49" s="14">
        <f t="shared" si="0"/>
        <v>-25.865526658354099</v>
      </c>
      <c r="AK49" s="14">
        <f t="shared" si="1"/>
        <v>-26.573991272525816</v>
      </c>
      <c r="AL49" s="14">
        <f t="shared" si="2"/>
        <v>-25.157062044182382</v>
      </c>
      <c r="AP49" s="38">
        <f t="shared" si="3"/>
        <v>-23.672047081897137</v>
      </c>
      <c r="AQ49" s="38">
        <f t="shared" si="4"/>
        <v>-23.825182520549554</v>
      </c>
      <c r="AR49" s="38">
        <f t="shared" si="5"/>
        <v>-23.518911643244721</v>
      </c>
      <c r="AS49" s="38">
        <f t="shared" si="6"/>
        <v>-23.978317959201974</v>
      </c>
      <c r="AT49" s="38">
        <f t="shared" si="7"/>
        <v>-23.365776204592301</v>
      </c>
      <c r="AU49" s="38">
        <f t="shared" si="8"/>
        <v>-24.13145339785439</v>
      </c>
      <c r="AV49" s="38">
        <f t="shared" si="9"/>
        <v>-23.212640765939884</v>
      </c>
    </row>
    <row r="50" spans="1:48">
      <c r="A50">
        <v>49</v>
      </c>
      <c r="B50" s="28">
        <v>39724</v>
      </c>
      <c r="C50" s="4">
        <v>2.1280000000000001</v>
      </c>
      <c r="D50" s="4" t="s">
        <v>16</v>
      </c>
      <c r="E50" s="139" t="s">
        <v>15</v>
      </c>
      <c r="F50" s="17">
        <v>-25.876529999999999</v>
      </c>
      <c r="G50" s="17">
        <v>0.95039229904037947</v>
      </c>
      <c r="H50" s="19">
        <f>(1.0254*F50)+2.9375</f>
        <v>-23.596293862</v>
      </c>
      <c r="I50" s="23">
        <v>-23.491265848181811</v>
      </c>
      <c r="J50" s="69">
        <v>-25.876529999999999</v>
      </c>
      <c r="K50" s="69">
        <v>-23.596293862</v>
      </c>
      <c r="L50" s="3" t="s">
        <v>88</v>
      </c>
      <c r="M50" s="52">
        <f>STDEV(H2:H419)</f>
        <v>0.15313543865241758</v>
      </c>
      <c r="N50"/>
      <c r="O50"/>
      <c r="P50"/>
      <c r="AJ50" s="14">
        <f t="shared" si="0"/>
        <v>-25.865526658354099</v>
      </c>
      <c r="AK50" s="14">
        <f t="shared" si="1"/>
        <v>-26.573991272525816</v>
      </c>
      <c r="AL50" s="14">
        <f t="shared" si="2"/>
        <v>-25.157062044182382</v>
      </c>
      <c r="AP50" s="38">
        <f t="shared" si="3"/>
        <v>-23.672047081897137</v>
      </c>
      <c r="AQ50" s="38">
        <f t="shared" si="4"/>
        <v>-23.825182520549554</v>
      </c>
      <c r="AR50" s="38">
        <f t="shared" si="5"/>
        <v>-23.518911643244721</v>
      </c>
      <c r="AS50" s="38">
        <f t="shared" si="6"/>
        <v>-23.978317959201974</v>
      </c>
      <c r="AT50" s="38">
        <f t="shared" si="7"/>
        <v>-23.365776204592301</v>
      </c>
      <c r="AU50" s="38">
        <f t="shared" si="8"/>
        <v>-24.13145339785439</v>
      </c>
      <c r="AV50" s="38">
        <f t="shared" si="9"/>
        <v>-23.212640765939884</v>
      </c>
    </row>
    <row r="51" spans="1:48">
      <c r="A51">
        <v>50</v>
      </c>
      <c r="B51" s="28">
        <v>39724</v>
      </c>
      <c r="C51" s="4">
        <v>2.113</v>
      </c>
      <c r="D51" s="4" t="s">
        <v>17</v>
      </c>
      <c r="E51" s="139" t="s">
        <v>15</v>
      </c>
      <c r="F51" s="17">
        <v>-25.616129999999998</v>
      </c>
      <c r="G51" s="17">
        <v>0.95899492221768168</v>
      </c>
      <c r="H51" s="19">
        <f>(1.0254*F51)+2.9375</f>
        <v>-23.329279702000001</v>
      </c>
      <c r="I51" s="23">
        <v>-23.491265848181811</v>
      </c>
      <c r="J51" s="69">
        <v>-25.616129999999998</v>
      </c>
      <c r="K51" s="69">
        <v>-23.329279702000001</v>
      </c>
      <c r="L51" s="19"/>
      <c r="M51" s="17"/>
      <c r="N51" s="17"/>
      <c r="O51" s="19"/>
      <c r="P51" s="19"/>
      <c r="AJ51" s="14">
        <f t="shared" si="0"/>
        <v>-25.865526658354099</v>
      </c>
      <c r="AK51" s="14">
        <f t="shared" si="1"/>
        <v>-26.573991272525816</v>
      </c>
      <c r="AL51" s="14">
        <f t="shared" si="2"/>
        <v>-25.157062044182382</v>
      </c>
      <c r="AP51" s="38">
        <f t="shared" si="3"/>
        <v>-23.672047081897137</v>
      </c>
      <c r="AQ51" s="38">
        <f t="shared" si="4"/>
        <v>-23.825182520549554</v>
      </c>
      <c r="AR51" s="38">
        <f t="shared" si="5"/>
        <v>-23.518911643244721</v>
      </c>
      <c r="AS51" s="38">
        <f t="shared" si="6"/>
        <v>-23.978317959201974</v>
      </c>
      <c r="AT51" s="38">
        <f t="shared" si="7"/>
        <v>-23.365776204592301</v>
      </c>
      <c r="AU51" s="38">
        <f t="shared" si="8"/>
        <v>-24.13145339785439</v>
      </c>
      <c r="AV51" s="38">
        <f t="shared" si="9"/>
        <v>-23.212640765939884</v>
      </c>
    </row>
    <row r="52" spans="1:48">
      <c r="A52">
        <v>51</v>
      </c>
      <c r="B52" s="28">
        <v>39724</v>
      </c>
      <c r="C52" s="4">
        <v>2.0379999999999998</v>
      </c>
      <c r="D52" s="4" t="s">
        <v>18</v>
      </c>
      <c r="E52" s="139" t="s">
        <v>15</v>
      </c>
      <c r="F52" s="17">
        <v>-25.817920000000001</v>
      </c>
      <c r="G52" s="17">
        <v>0.95855763610854494</v>
      </c>
      <c r="H52" s="19">
        <f>(1.0254*F52)+2.9375</f>
        <v>-23.536195168000003</v>
      </c>
      <c r="I52" s="23">
        <v>-23.491265848181811</v>
      </c>
      <c r="J52" s="69">
        <v>-25.817920000000001</v>
      </c>
      <c r="K52" s="69">
        <v>-23.536195168000003</v>
      </c>
      <c r="L52" s="19"/>
      <c r="M52" s="17"/>
      <c r="N52" s="17"/>
      <c r="O52" s="19"/>
      <c r="P52" s="19"/>
      <c r="AJ52" s="14">
        <f t="shared" si="0"/>
        <v>-25.865526658354099</v>
      </c>
      <c r="AK52" s="14">
        <f t="shared" si="1"/>
        <v>-26.573991272525816</v>
      </c>
      <c r="AL52" s="14">
        <f t="shared" si="2"/>
        <v>-25.157062044182382</v>
      </c>
      <c r="AP52" s="38">
        <f t="shared" si="3"/>
        <v>-23.672047081897137</v>
      </c>
      <c r="AQ52" s="38">
        <f t="shared" si="4"/>
        <v>-23.825182520549554</v>
      </c>
      <c r="AR52" s="38">
        <f t="shared" si="5"/>
        <v>-23.518911643244721</v>
      </c>
      <c r="AS52" s="38">
        <f t="shared" si="6"/>
        <v>-23.978317959201974</v>
      </c>
      <c r="AT52" s="38">
        <f t="shared" si="7"/>
        <v>-23.365776204592301</v>
      </c>
      <c r="AU52" s="38">
        <f t="shared" si="8"/>
        <v>-24.13145339785439</v>
      </c>
      <c r="AV52" s="38">
        <f t="shared" si="9"/>
        <v>-23.212640765939884</v>
      </c>
    </row>
    <row r="53" spans="1:48">
      <c r="A53">
        <v>52</v>
      </c>
      <c r="B53" s="28">
        <v>39724</v>
      </c>
      <c r="C53" s="4">
        <v>1.8120000000000001</v>
      </c>
      <c r="D53" s="4" t="s">
        <v>19</v>
      </c>
      <c r="E53" s="139" t="s">
        <v>15</v>
      </c>
      <c r="F53" s="17">
        <v>-25.814070000000001</v>
      </c>
      <c r="G53" s="17">
        <v>0.9551675556125927</v>
      </c>
      <c r="H53" s="19">
        <f>(1.0254*F53)+2.9375</f>
        <v>-23.532247378000005</v>
      </c>
      <c r="I53" s="23">
        <v>-23.491265848181811</v>
      </c>
      <c r="J53" s="69">
        <v>-25.814070000000001</v>
      </c>
      <c r="K53" s="69">
        <v>-23.532247378000005</v>
      </c>
      <c r="L53" s="19"/>
      <c r="M53" s="17"/>
      <c r="N53" s="17"/>
      <c r="O53" s="19"/>
      <c r="P53" s="19"/>
      <c r="AJ53" s="14">
        <f t="shared" si="0"/>
        <v>-25.865526658354099</v>
      </c>
      <c r="AK53" s="14">
        <f t="shared" si="1"/>
        <v>-26.573991272525816</v>
      </c>
      <c r="AL53" s="14">
        <f t="shared" si="2"/>
        <v>-25.157062044182382</v>
      </c>
      <c r="AP53" s="38">
        <f t="shared" si="3"/>
        <v>-23.672047081897137</v>
      </c>
      <c r="AQ53" s="38">
        <f t="shared" si="4"/>
        <v>-23.825182520549554</v>
      </c>
      <c r="AR53" s="38">
        <f t="shared" si="5"/>
        <v>-23.518911643244721</v>
      </c>
      <c r="AS53" s="38">
        <f t="shared" si="6"/>
        <v>-23.978317959201974</v>
      </c>
      <c r="AT53" s="38">
        <f t="shared" si="7"/>
        <v>-23.365776204592301</v>
      </c>
      <c r="AU53" s="38">
        <f t="shared" si="8"/>
        <v>-24.13145339785439</v>
      </c>
      <c r="AV53" s="38">
        <f t="shared" si="9"/>
        <v>-23.212640765939884</v>
      </c>
    </row>
    <row r="54" spans="1:48">
      <c r="A54">
        <v>53</v>
      </c>
      <c r="B54" s="28">
        <v>39728</v>
      </c>
      <c r="C54" s="16">
        <v>1.9490000000000001</v>
      </c>
      <c r="D54" s="4" t="s">
        <v>14</v>
      </c>
      <c r="E54" s="139" t="s">
        <v>15</v>
      </c>
      <c r="F54" s="17">
        <v>-25.553339999999999</v>
      </c>
      <c r="G54" s="17">
        <v>0.97144072776847823</v>
      </c>
      <c r="H54" s="19">
        <f>(1.0211*F54)+2.4829</f>
        <v>-23.609615473999995</v>
      </c>
      <c r="I54" s="23">
        <v>-23.491265848181811</v>
      </c>
      <c r="J54" s="69">
        <v>-25.553339999999999</v>
      </c>
      <c r="K54" s="69">
        <v>-23.609615473999995</v>
      </c>
      <c r="L54" s="19"/>
      <c r="M54" s="17"/>
      <c r="N54" s="17"/>
      <c r="O54" s="19"/>
      <c r="P54" s="19"/>
      <c r="AJ54" s="14">
        <f t="shared" si="0"/>
        <v>-25.865526658354099</v>
      </c>
      <c r="AK54" s="14">
        <f t="shared" si="1"/>
        <v>-26.573991272525816</v>
      </c>
      <c r="AL54" s="14">
        <f t="shared" si="2"/>
        <v>-25.157062044182382</v>
      </c>
      <c r="AP54" s="38">
        <f t="shared" si="3"/>
        <v>-23.672047081897137</v>
      </c>
      <c r="AQ54" s="38">
        <f t="shared" si="4"/>
        <v>-23.825182520549554</v>
      </c>
      <c r="AR54" s="38">
        <f t="shared" si="5"/>
        <v>-23.518911643244721</v>
      </c>
      <c r="AS54" s="38">
        <f t="shared" si="6"/>
        <v>-23.978317959201974</v>
      </c>
      <c r="AT54" s="38">
        <f t="shared" si="7"/>
        <v>-23.365776204592301</v>
      </c>
      <c r="AU54" s="38">
        <f t="shared" si="8"/>
        <v>-24.13145339785439</v>
      </c>
      <c r="AV54" s="38">
        <f t="shared" si="9"/>
        <v>-23.212640765939884</v>
      </c>
    </row>
    <row r="55" spans="1:48">
      <c r="A55">
        <v>54</v>
      </c>
      <c r="B55" s="28">
        <v>39728</v>
      </c>
      <c r="C55" s="16">
        <v>2.1920000000000002</v>
      </c>
      <c r="D55" s="4" t="s">
        <v>16</v>
      </c>
      <c r="E55" s="139" t="s">
        <v>15</v>
      </c>
      <c r="F55" s="17">
        <v>-25.767499999999998</v>
      </c>
      <c r="G55" s="17">
        <v>0.98221546173429608</v>
      </c>
      <c r="H55" s="19">
        <f>(1.0211*F55)+2.4829</f>
        <v>-23.828294249999995</v>
      </c>
      <c r="I55" s="23">
        <v>-23.491265848181811</v>
      </c>
      <c r="J55" s="69">
        <v>-25.767499999999998</v>
      </c>
      <c r="K55" s="69">
        <v>-23.828294249999995</v>
      </c>
      <c r="L55" s="19"/>
      <c r="M55" s="17"/>
      <c r="N55" s="17"/>
      <c r="O55" s="19"/>
      <c r="P55" s="19"/>
      <c r="AJ55" s="14">
        <f t="shared" si="0"/>
        <v>-25.865526658354099</v>
      </c>
      <c r="AK55" s="14">
        <f>AJ55-3*$AH$3</f>
        <v>-26.573991272525816</v>
      </c>
      <c r="AL55" s="14">
        <f>AJ55+3*$AH$3</f>
        <v>-25.157062044182382</v>
      </c>
      <c r="AP55" s="38">
        <f t="shared" si="3"/>
        <v>-23.672047081897137</v>
      </c>
      <c r="AQ55" s="38">
        <f t="shared" si="4"/>
        <v>-23.825182520549554</v>
      </c>
      <c r="AR55" s="38">
        <f t="shared" si="5"/>
        <v>-23.518911643244721</v>
      </c>
      <c r="AS55" s="38">
        <f t="shared" si="6"/>
        <v>-23.978317959201974</v>
      </c>
      <c r="AT55" s="38">
        <f t="shared" si="7"/>
        <v>-23.365776204592301</v>
      </c>
      <c r="AU55" s="38">
        <f t="shared" si="8"/>
        <v>-24.13145339785439</v>
      </c>
      <c r="AV55" s="38">
        <f t="shared" si="9"/>
        <v>-23.212640765939884</v>
      </c>
    </row>
    <row r="56" spans="1:48">
      <c r="A56">
        <v>55</v>
      </c>
      <c r="B56" s="28">
        <v>39728</v>
      </c>
      <c r="C56" s="16">
        <v>1.9339999999999999</v>
      </c>
      <c r="D56" s="4" t="s">
        <v>17</v>
      </c>
      <c r="E56" s="139" t="s">
        <v>15</v>
      </c>
      <c r="F56" s="17">
        <v>-25.679649999999999</v>
      </c>
      <c r="G56" s="17">
        <v>0.97850906805526461</v>
      </c>
      <c r="H56" s="19">
        <f>(1.0211*F56)+2.4829</f>
        <v>-23.738590614999996</v>
      </c>
      <c r="I56" s="23">
        <v>-23.491265848181811</v>
      </c>
      <c r="J56" s="69">
        <v>-25.679649999999999</v>
      </c>
      <c r="K56" s="69">
        <v>-23.738590614999996</v>
      </c>
      <c r="L56" s="19"/>
      <c r="M56" s="17"/>
      <c r="N56" s="17"/>
      <c r="O56" s="19"/>
      <c r="P56" s="19"/>
      <c r="AJ56" s="14">
        <f t="shared" si="0"/>
        <v>-25.865526658354099</v>
      </c>
      <c r="AK56" s="14">
        <f t="shared" si="1"/>
        <v>-26.573991272525816</v>
      </c>
      <c r="AL56" s="14">
        <f t="shared" si="2"/>
        <v>-25.157062044182382</v>
      </c>
      <c r="AP56" s="38">
        <f t="shared" si="3"/>
        <v>-23.672047081897137</v>
      </c>
      <c r="AQ56" s="38">
        <f t="shared" si="4"/>
        <v>-23.825182520549554</v>
      </c>
      <c r="AR56" s="38">
        <f t="shared" si="5"/>
        <v>-23.518911643244721</v>
      </c>
      <c r="AS56" s="38">
        <f t="shared" si="6"/>
        <v>-23.978317959201974</v>
      </c>
      <c r="AT56" s="38">
        <f t="shared" si="7"/>
        <v>-23.365776204592301</v>
      </c>
      <c r="AU56" s="38">
        <f t="shared" si="8"/>
        <v>-24.13145339785439</v>
      </c>
      <c r="AV56" s="38">
        <f t="shared" si="9"/>
        <v>-23.212640765939884</v>
      </c>
    </row>
    <row r="57" spans="1:48">
      <c r="A57">
        <v>56</v>
      </c>
      <c r="B57" s="28">
        <v>39728</v>
      </c>
      <c r="C57" s="16">
        <v>1.954</v>
      </c>
      <c r="D57" s="4" t="s">
        <v>18</v>
      </c>
      <c r="E57" s="139" t="s">
        <v>15</v>
      </c>
      <c r="F57" s="17">
        <v>-25.656310000000001</v>
      </c>
      <c r="G57" s="17">
        <v>0.96273516957050453</v>
      </c>
      <c r="H57" s="19">
        <f>(1.0211*F57)+2.4829</f>
        <v>-23.714758140999997</v>
      </c>
      <c r="I57" s="23">
        <v>-23.491265848181811</v>
      </c>
      <c r="J57" s="69">
        <v>-25.656310000000001</v>
      </c>
      <c r="K57" s="69">
        <v>-23.714758140999997</v>
      </c>
      <c r="L57" s="19"/>
      <c r="M57" s="17"/>
      <c r="N57" s="17"/>
      <c r="O57" s="19"/>
      <c r="P57" s="19"/>
      <c r="AJ57" s="14">
        <f t="shared" si="0"/>
        <v>-25.865526658354099</v>
      </c>
      <c r="AK57" s="14">
        <f t="shared" si="1"/>
        <v>-26.573991272525816</v>
      </c>
      <c r="AL57" s="14">
        <f t="shared" si="2"/>
        <v>-25.157062044182382</v>
      </c>
      <c r="AP57" s="38">
        <f t="shared" si="3"/>
        <v>-23.672047081897137</v>
      </c>
      <c r="AQ57" s="38">
        <f t="shared" si="4"/>
        <v>-23.825182520549554</v>
      </c>
      <c r="AR57" s="38">
        <f t="shared" si="5"/>
        <v>-23.518911643244721</v>
      </c>
      <c r="AS57" s="38">
        <f t="shared" si="6"/>
        <v>-23.978317959201974</v>
      </c>
      <c r="AT57" s="38">
        <f t="shared" si="7"/>
        <v>-23.365776204592301</v>
      </c>
      <c r="AU57" s="38">
        <f t="shared" si="8"/>
        <v>-24.13145339785439</v>
      </c>
      <c r="AV57" s="38">
        <f t="shared" si="9"/>
        <v>-23.212640765939884</v>
      </c>
    </row>
    <row r="58" spans="1:48">
      <c r="A58">
        <v>57</v>
      </c>
      <c r="B58" s="28">
        <v>39728</v>
      </c>
      <c r="C58" s="16">
        <v>2.1030000000000002</v>
      </c>
      <c r="D58" s="4" t="s">
        <v>19</v>
      </c>
      <c r="E58" s="139" t="s">
        <v>15</v>
      </c>
      <c r="F58" s="17">
        <v>-25.511130000000001</v>
      </c>
      <c r="G58" s="17">
        <v>0.97259868179023545</v>
      </c>
      <c r="H58" s="19">
        <f>(1.0211*F58)+2.4829</f>
        <v>-23.566514842999997</v>
      </c>
      <c r="I58" s="23">
        <v>-23.491265848181811</v>
      </c>
      <c r="J58" s="69">
        <v>-25.511130000000001</v>
      </c>
      <c r="K58" s="69">
        <v>-23.566514842999997</v>
      </c>
      <c r="L58" s="19"/>
      <c r="M58" s="17"/>
      <c r="N58" s="17"/>
      <c r="O58" s="19"/>
      <c r="P58" s="19"/>
      <c r="AJ58" s="14">
        <f t="shared" si="0"/>
        <v>-25.865526658354099</v>
      </c>
      <c r="AK58" s="14">
        <f t="shared" si="1"/>
        <v>-26.573991272525816</v>
      </c>
      <c r="AL58" s="14">
        <f t="shared" si="2"/>
        <v>-25.157062044182382</v>
      </c>
      <c r="AP58" s="38">
        <f t="shared" si="3"/>
        <v>-23.672047081897137</v>
      </c>
      <c r="AQ58" s="38">
        <f t="shared" si="4"/>
        <v>-23.825182520549554</v>
      </c>
      <c r="AR58" s="38">
        <f t="shared" si="5"/>
        <v>-23.518911643244721</v>
      </c>
      <c r="AS58" s="38">
        <f t="shared" si="6"/>
        <v>-23.978317959201974</v>
      </c>
      <c r="AT58" s="38">
        <f t="shared" si="7"/>
        <v>-23.365776204592301</v>
      </c>
      <c r="AU58" s="38">
        <f t="shared" si="8"/>
        <v>-24.13145339785439</v>
      </c>
      <c r="AV58" s="38">
        <f t="shared" si="9"/>
        <v>-23.212640765939884</v>
      </c>
    </row>
    <row r="59" spans="1:48">
      <c r="A59">
        <v>58</v>
      </c>
      <c r="B59" s="67">
        <v>39755</v>
      </c>
      <c r="C59" s="70">
        <v>0.94</v>
      </c>
      <c r="D59" s="73">
        <v>14</v>
      </c>
      <c r="E59" s="140" t="s">
        <v>83</v>
      </c>
      <c r="F59" s="24">
        <v>-26.3461</v>
      </c>
      <c r="G59" s="69">
        <v>0.97928283894554302</v>
      </c>
      <c r="H59" s="19">
        <v>-23.948772350000002</v>
      </c>
      <c r="I59" s="23">
        <v>-23.491265848181811</v>
      </c>
      <c r="J59" s="24">
        <v>-26.3461</v>
      </c>
      <c r="K59" s="69">
        <v>-23.948772350000002</v>
      </c>
      <c r="L59" s="19"/>
      <c r="M59" s="17"/>
      <c r="N59" s="17"/>
      <c r="O59" s="19"/>
      <c r="P59" s="19"/>
      <c r="AJ59" s="14">
        <f t="shared" si="0"/>
        <v>-25.865526658354099</v>
      </c>
      <c r="AK59" s="14">
        <f>AJ59-3*$AH$3</f>
        <v>-26.573991272525816</v>
      </c>
      <c r="AL59" s="14">
        <f>AJ59+3*$AH$3</f>
        <v>-25.157062044182382</v>
      </c>
      <c r="AP59" s="38">
        <f t="shared" si="3"/>
        <v>-23.672047081897137</v>
      </c>
      <c r="AQ59" s="38">
        <f t="shared" si="4"/>
        <v>-23.825182520549554</v>
      </c>
      <c r="AR59" s="38">
        <f t="shared" si="5"/>
        <v>-23.518911643244721</v>
      </c>
      <c r="AS59" s="38">
        <f t="shared" si="6"/>
        <v>-23.978317959201974</v>
      </c>
      <c r="AT59" s="38">
        <f t="shared" si="7"/>
        <v>-23.365776204592301</v>
      </c>
      <c r="AU59" s="38">
        <f t="shared" si="8"/>
        <v>-24.13145339785439</v>
      </c>
      <c r="AV59" s="38">
        <f t="shared" si="9"/>
        <v>-23.212640765939884</v>
      </c>
    </row>
    <row r="60" spans="1:48">
      <c r="A60">
        <v>59</v>
      </c>
      <c r="B60" s="67">
        <v>39755</v>
      </c>
      <c r="C60" s="70">
        <v>2.0920000000000001</v>
      </c>
      <c r="D60" s="73">
        <v>15</v>
      </c>
      <c r="E60" s="140" t="s">
        <v>83</v>
      </c>
      <c r="F60" s="24">
        <v>-26.248819999999998</v>
      </c>
      <c r="G60" s="69">
        <v>0.99113419194707186</v>
      </c>
      <c r="H60" s="19">
        <v>-23.850179069999999</v>
      </c>
      <c r="I60" s="23">
        <v>-23.491265848181811</v>
      </c>
      <c r="J60" s="24">
        <v>-26.248819999999998</v>
      </c>
      <c r="K60" s="69">
        <v>-23.850179069999999</v>
      </c>
      <c r="L60" s="19"/>
      <c r="M60" s="17"/>
      <c r="N60" s="17"/>
      <c r="O60" s="19"/>
      <c r="P60" s="19"/>
      <c r="AJ60" s="14">
        <f t="shared" si="0"/>
        <v>-25.865526658354099</v>
      </c>
      <c r="AK60" s="14">
        <f t="shared" si="1"/>
        <v>-26.573991272525816</v>
      </c>
      <c r="AL60" s="14">
        <f t="shared" si="2"/>
        <v>-25.157062044182382</v>
      </c>
      <c r="AP60" s="38">
        <f t="shared" si="3"/>
        <v>-23.672047081897137</v>
      </c>
      <c r="AQ60" s="38">
        <f t="shared" si="4"/>
        <v>-23.825182520549554</v>
      </c>
      <c r="AR60" s="38">
        <f t="shared" si="5"/>
        <v>-23.518911643244721</v>
      </c>
      <c r="AS60" s="38">
        <f t="shared" si="6"/>
        <v>-23.978317959201974</v>
      </c>
      <c r="AT60" s="38">
        <f t="shared" si="7"/>
        <v>-23.365776204592301</v>
      </c>
      <c r="AU60" s="38">
        <f t="shared" si="8"/>
        <v>-24.13145339785439</v>
      </c>
      <c r="AV60" s="38">
        <f t="shared" si="9"/>
        <v>-23.212640765939884</v>
      </c>
    </row>
    <row r="61" spans="1:48">
      <c r="A61">
        <v>60</v>
      </c>
      <c r="B61" s="67">
        <v>39755</v>
      </c>
      <c r="C61" s="70">
        <v>2.9540000000000002</v>
      </c>
      <c r="D61" s="73">
        <v>17</v>
      </c>
      <c r="E61" s="140" t="s">
        <v>83</v>
      </c>
      <c r="F61" s="24">
        <v>-26.028559999999999</v>
      </c>
      <c r="G61" s="69">
        <v>0.99292553081171375</v>
      </c>
      <c r="H61" s="19">
        <v>-23.626945559999999</v>
      </c>
      <c r="I61" s="23">
        <v>-23.491265848181811</v>
      </c>
      <c r="J61" s="24">
        <v>-26.028559999999999</v>
      </c>
      <c r="K61" s="69">
        <v>-23.626945559999999</v>
      </c>
      <c r="L61" s="19"/>
      <c r="M61" s="17"/>
      <c r="N61" s="17"/>
      <c r="O61" s="19"/>
      <c r="P61" s="19"/>
      <c r="AJ61" s="14">
        <f t="shared" si="0"/>
        <v>-25.865526658354099</v>
      </c>
      <c r="AK61" s="14">
        <f t="shared" si="1"/>
        <v>-26.573991272525816</v>
      </c>
      <c r="AL61" s="14">
        <f t="shared" si="2"/>
        <v>-25.157062044182382</v>
      </c>
      <c r="AP61" s="38">
        <f t="shared" si="3"/>
        <v>-23.672047081897137</v>
      </c>
      <c r="AQ61" s="38">
        <f t="shared" si="4"/>
        <v>-23.825182520549554</v>
      </c>
      <c r="AR61" s="38">
        <f t="shared" si="5"/>
        <v>-23.518911643244721</v>
      </c>
      <c r="AS61" s="38">
        <f t="shared" si="6"/>
        <v>-23.978317959201974</v>
      </c>
      <c r="AT61" s="38">
        <f t="shared" si="7"/>
        <v>-23.365776204592301</v>
      </c>
      <c r="AU61" s="38">
        <f t="shared" si="8"/>
        <v>-24.13145339785439</v>
      </c>
      <c r="AV61" s="38">
        <f t="shared" si="9"/>
        <v>-23.212640765939884</v>
      </c>
    </row>
    <row r="62" spans="1:48">
      <c r="A62">
        <v>61</v>
      </c>
      <c r="B62" s="67">
        <v>39755</v>
      </c>
      <c r="C62" s="70">
        <v>0.96799999999999997</v>
      </c>
      <c r="D62" s="73">
        <v>41</v>
      </c>
      <c r="E62" s="140" t="s">
        <v>83</v>
      </c>
      <c r="F62" s="24">
        <v>-26.158149999999999</v>
      </c>
      <c r="G62" s="69">
        <v>0.98365474546221132</v>
      </c>
      <c r="H62" s="19">
        <v>-23.758285024999999</v>
      </c>
      <c r="I62" s="23">
        <v>-23.491265848181811</v>
      </c>
      <c r="J62" s="24">
        <v>-26.158149999999999</v>
      </c>
      <c r="K62" s="69">
        <v>-23.758285024999999</v>
      </c>
      <c r="L62" s="19"/>
      <c r="M62" s="17"/>
      <c r="N62" s="17"/>
      <c r="O62" s="19"/>
      <c r="P62" s="19"/>
      <c r="AJ62" s="14">
        <f t="shared" si="0"/>
        <v>-25.865526658354099</v>
      </c>
      <c r="AK62" s="14">
        <f t="shared" si="1"/>
        <v>-26.573991272525816</v>
      </c>
      <c r="AL62" s="14">
        <f t="shared" si="2"/>
        <v>-25.157062044182382</v>
      </c>
      <c r="AP62" s="38">
        <f t="shared" si="3"/>
        <v>-23.672047081897137</v>
      </c>
      <c r="AQ62" s="38">
        <f t="shared" si="4"/>
        <v>-23.825182520549554</v>
      </c>
      <c r="AR62" s="38">
        <f t="shared" si="5"/>
        <v>-23.518911643244721</v>
      </c>
      <c r="AS62" s="38">
        <f t="shared" si="6"/>
        <v>-23.978317959201974</v>
      </c>
      <c r="AT62" s="38">
        <f t="shared" si="7"/>
        <v>-23.365776204592301</v>
      </c>
      <c r="AU62" s="38">
        <f t="shared" si="8"/>
        <v>-24.13145339785439</v>
      </c>
      <c r="AV62" s="38">
        <f t="shared" si="9"/>
        <v>-23.212640765939884</v>
      </c>
    </row>
    <row r="63" spans="1:48">
      <c r="A63">
        <v>62</v>
      </c>
      <c r="B63" s="67">
        <v>39755</v>
      </c>
      <c r="C63" s="70">
        <v>1.9750000000000001</v>
      </c>
      <c r="D63" s="73">
        <v>43</v>
      </c>
      <c r="E63" s="140" t="s">
        <v>83</v>
      </c>
      <c r="F63" s="24">
        <v>-26.14415</v>
      </c>
      <c r="G63" s="69">
        <v>0.99330213494806352</v>
      </c>
      <c r="H63" s="19">
        <v>-23.744096025000001</v>
      </c>
      <c r="I63" s="23">
        <v>-23.491265848181811</v>
      </c>
      <c r="J63" s="24">
        <v>-26.14415</v>
      </c>
      <c r="K63" s="69">
        <v>-23.744096025000001</v>
      </c>
      <c r="L63" s="19"/>
      <c r="M63" s="17"/>
      <c r="N63" s="17"/>
      <c r="O63" s="19"/>
      <c r="P63" s="19"/>
      <c r="AJ63" s="14">
        <f t="shared" si="0"/>
        <v>-25.865526658354099</v>
      </c>
      <c r="AK63" s="14">
        <f t="shared" si="1"/>
        <v>-26.573991272525816</v>
      </c>
      <c r="AL63" s="14">
        <f t="shared" si="2"/>
        <v>-25.157062044182382</v>
      </c>
      <c r="AP63" s="38">
        <f t="shared" si="3"/>
        <v>-23.672047081897137</v>
      </c>
      <c r="AQ63" s="38">
        <f t="shared" si="4"/>
        <v>-23.825182520549554</v>
      </c>
      <c r="AR63" s="38">
        <f t="shared" si="5"/>
        <v>-23.518911643244721</v>
      </c>
      <c r="AS63" s="38">
        <f t="shared" si="6"/>
        <v>-23.978317959201974</v>
      </c>
      <c r="AT63" s="38">
        <f t="shared" si="7"/>
        <v>-23.365776204592301</v>
      </c>
      <c r="AU63" s="38">
        <f t="shared" si="8"/>
        <v>-24.13145339785439</v>
      </c>
      <c r="AV63" s="38">
        <f t="shared" si="9"/>
        <v>-23.212640765939884</v>
      </c>
    </row>
    <row r="64" spans="1:48">
      <c r="A64">
        <v>63</v>
      </c>
      <c r="B64" s="67">
        <v>39755</v>
      </c>
      <c r="C64" s="70">
        <v>2.9359999999999999</v>
      </c>
      <c r="D64" s="73">
        <v>45</v>
      </c>
      <c r="E64" s="140" t="s">
        <v>83</v>
      </c>
      <c r="F64" s="24">
        <v>-26.097930000000002</v>
      </c>
      <c r="G64" s="69">
        <v>0.99774967059275366</v>
      </c>
      <c r="H64" s="19">
        <v>-23.697252055000003</v>
      </c>
      <c r="I64" s="23">
        <v>-23.491265848181811</v>
      </c>
      <c r="J64" s="24">
        <v>-26.097930000000002</v>
      </c>
      <c r="K64" s="69">
        <v>-23.697252055000003</v>
      </c>
      <c r="L64" s="19"/>
      <c r="M64" s="17"/>
      <c r="N64" s="17"/>
      <c r="O64" s="19"/>
      <c r="P64" s="19"/>
      <c r="AJ64" s="14">
        <f t="shared" si="0"/>
        <v>-25.865526658354099</v>
      </c>
      <c r="AK64" s="14">
        <f>AJ64-3*$AH$3</f>
        <v>-26.573991272525816</v>
      </c>
      <c r="AL64" s="14">
        <f>AJ64+3*$AH$3</f>
        <v>-25.157062044182382</v>
      </c>
      <c r="AP64" s="38">
        <f t="shared" si="3"/>
        <v>-23.672047081897137</v>
      </c>
      <c r="AQ64" s="38">
        <f t="shared" si="4"/>
        <v>-23.825182520549554</v>
      </c>
      <c r="AR64" s="38">
        <f t="shared" si="5"/>
        <v>-23.518911643244721</v>
      </c>
      <c r="AS64" s="38">
        <f t="shared" si="6"/>
        <v>-23.978317959201974</v>
      </c>
      <c r="AT64" s="38">
        <f t="shared" si="7"/>
        <v>-23.365776204592301</v>
      </c>
      <c r="AU64" s="38">
        <f t="shared" si="8"/>
        <v>-24.13145339785439</v>
      </c>
      <c r="AV64" s="38">
        <f t="shared" si="9"/>
        <v>-23.212640765939884</v>
      </c>
    </row>
    <row r="65" spans="1:48">
      <c r="A65">
        <v>64</v>
      </c>
      <c r="B65" s="67">
        <v>39755</v>
      </c>
      <c r="C65" s="70">
        <v>1.1080000000000001</v>
      </c>
      <c r="D65" s="73">
        <v>72</v>
      </c>
      <c r="E65" s="140" t="s">
        <v>83</v>
      </c>
      <c r="F65" s="24">
        <v>-26.12791</v>
      </c>
      <c r="G65" s="69">
        <v>0.99231472034384982</v>
      </c>
      <c r="H65" s="19">
        <v>-23.727636785000001</v>
      </c>
      <c r="I65" s="23">
        <v>-23.491265848181811</v>
      </c>
      <c r="J65" s="24">
        <v>-26.12791</v>
      </c>
      <c r="K65" s="69">
        <v>-23.727636785000001</v>
      </c>
      <c r="L65" s="19"/>
      <c r="M65" s="17"/>
      <c r="N65" s="17"/>
      <c r="O65" s="19"/>
      <c r="P65" s="19"/>
      <c r="AJ65" s="14">
        <f t="shared" si="0"/>
        <v>-25.865526658354099</v>
      </c>
      <c r="AK65" s="14">
        <f t="shared" si="1"/>
        <v>-26.573991272525816</v>
      </c>
      <c r="AL65" s="14">
        <f t="shared" si="2"/>
        <v>-25.157062044182382</v>
      </c>
      <c r="AP65" s="38">
        <f t="shared" si="3"/>
        <v>-23.672047081897137</v>
      </c>
      <c r="AQ65" s="38">
        <f t="shared" si="4"/>
        <v>-23.825182520549554</v>
      </c>
      <c r="AR65" s="38">
        <f t="shared" si="5"/>
        <v>-23.518911643244721</v>
      </c>
      <c r="AS65" s="38">
        <f t="shared" si="6"/>
        <v>-23.978317959201974</v>
      </c>
      <c r="AT65" s="38">
        <f t="shared" si="7"/>
        <v>-23.365776204592301</v>
      </c>
      <c r="AU65" s="38">
        <f t="shared" si="8"/>
        <v>-24.13145339785439</v>
      </c>
      <c r="AV65" s="38">
        <f t="shared" si="9"/>
        <v>-23.212640765939884</v>
      </c>
    </row>
    <row r="66" spans="1:48">
      <c r="A66">
        <v>65</v>
      </c>
      <c r="B66" s="67">
        <v>39755</v>
      </c>
      <c r="C66" s="70">
        <v>2.1789999999999998</v>
      </c>
      <c r="D66" s="73">
        <v>73</v>
      </c>
      <c r="E66" s="140" t="s">
        <v>83</v>
      </c>
      <c r="F66" s="24">
        <v>-25.910720000000001</v>
      </c>
      <c r="G66" s="69">
        <v>0.97979946734964385</v>
      </c>
      <c r="H66" s="19">
        <v>-23.507514720000003</v>
      </c>
      <c r="I66" s="23">
        <v>-23.491265848181811</v>
      </c>
      <c r="J66" s="24">
        <v>-25.910720000000001</v>
      </c>
      <c r="K66" s="69">
        <v>-23.507514720000003</v>
      </c>
      <c r="L66" s="19"/>
      <c r="M66" s="17"/>
      <c r="N66" s="17"/>
      <c r="O66" s="19"/>
      <c r="P66" s="19"/>
      <c r="AJ66" s="14">
        <f t="shared" ref="AJ66:AJ129" si="10">$AH$2</f>
        <v>-25.865526658354099</v>
      </c>
      <c r="AK66" s="14">
        <f t="shared" ref="AK66:AK72" si="11">AJ66-3*$AH$3</f>
        <v>-26.573991272525816</v>
      </c>
      <c r="AL66" s="14">
        <f t="shared" ref="AL66:AL72" si="12">AJ66+3*$AH$3</f>
        <v>-25.157062044182382</v>
      </c>
      <c r="AP66" s="38">
        <f t="shared" ref="AP66:AP129" si="13">$M$49</f>
        <v>-23.672047081897137</v>
      </c>
      <c r="AQ66" s="38">
        <f t="shared" si="4"/>
        <v>-23.825182520549554</v>
      </c>
      <c r="AR66" s="38">
        <f t="shared" si="5"/>
        <v>-23.518911643244721</v>
      </c>
      <c r="AS66" s="38">
        <f t="shared" si="6"/>
        <v>-23.978317959201974</v>
      </c>
      <c r="AT66" s="38">
        <f t="shared" si="7"/>
        <v>-23.365776204592301</v>
      </c>
      <c r="AU66" s="38">
        <f t="shared" si="8"/>
        <v>-24.13145339785439</v>
      </c>
      <c r="AV66" s="38">
        <f t="shared" si="9"/>
        <v>-23.212640765939884</v>
      </c>
    </row>
    <row r="67" spans="1:48">
      <c r="A67">
        <v>66</v>
      </c>
      <c r="B67" s="67">
        <v>39755</v>
      </c>
      <c r="C67" s="70">
        <v>3.0350000000000001</v>
      </c>
      <c r="D67" s="73">
        <v>75</v>
      </c>
      <c r="E67" s="140" t="s">
        <v>83</v>
      </c>
      <c r="F67" s="24">
        <v>-26.09517</v>
      </c>
      <c r="G67" s="69">
        <v>0.99365977166115516</v>
      </c>
      <c r="H67" s="19">
        <v>-23.694454795000002</v>
      </c>
      <c r="I67" s="23">
        <v>-23.491265848181811</v>
      </c>
      <c r="J67" s="24">
        <v>-26.09517</v>
      </c>
      <c r="K67" s="69">
        <v>-23.694454795000002</v>
      </c>
      <c r="L67" s="19"/>
      <c r="M67" s="17"/>
      <c r="N67" s="17"/>
      <c r="O67" s="19"/>
      <c r="P67" s="19"/>
      <c r="AJ67" s="14">
        <f t="shared" si="10"/>
        <v>-25.865526658354099</v>
      </c>
      <c r="AK67" s="14">
        <f t="shared" si="11"/>
        <v>-26.573991272525816</v>
      </c>
      <c r="AL67" s="14">
        <f t="shared" si="12"/>
        <v>-25.157062044182382</v>
      </c>
      <c r="AP67" s="38">
        <f t="shared" si="13"/>
        <v>-23.672047081897137</v>
      </c>
      <c r="AQ67" s="38">
        <f t="shared" ref="AQ67:AQ130" si="14">AP67-$M$50</f>
        <v>-23.825182520549554</v>
      </c>
      <c r="AR67" s="38">
        <f t="shared" ref="AR67:AR130" si="15">AP67+$M$50</f>
        <v>-23.518911643244721</v>
      </c>
      <c r="AS67" s="38">
        <f t="shared" ref="AS67:AS130" si="16">AP67-(2*$M$50)</f>
        <v>-23.978317959201974</v>
      </c>
      <c r="AT67" s="38">
        <f t="shared" ref="AT67:AT130" si="17">AP67+(2*$M$50)</f>
        <v>-23.365776204592301</v>
      </c>
      <c r="AU67" s="38">
        <f t="shared" ref="AU67:AU130" si="18">AP67-(3*$M$50)</f>
        <v>-24.13145339785439</v>
      </c>
      <c r="AV67" s="38">
        <f t="shared" ref="AV67:AV130" si="19">AP67+(3*$M$50)</f>
        <v>-23.212640765939884</v>
      </c>
    </row>
    <row r="68" spans="1:48">
      <c r="A68">
        <v>67</v>
      </c>
      <c r="B68" s="28">
        <v>39759</v>
      </c>
      <c r="C68" s="16">
        <v>2.8809999999999998</v>
      </c>
      <c r="D68" s="4" t="s">
        <v>56</v>
      </c>
      <c r="E68" s="139" t="s">
        <v>57</v>
      </c>
      <c r="F68" s="19">
        <v>-26.017250000000001</v>
      </c>
      <c r="G68" s="17">
        <f t="shared" ref="G68:G85" si="20">(O51*L51)/C68</f>
        <v>0</v>
      </c>
      <c r="H68" s="19">
        <f t="shared" ref="H68:H75" si="21">(1.0105*F68)+2.6751</f>
        <v>-23.615331124999997</v>
      </c>
      <c r="I68" s="23">
        <v>-23.491265848181811</v>
      </c>
      <c r="J68" s="19">
        <v>-26.00881</v>
      </c>
      <c r="K68" s="19">
        <f t="shared" ref="K68:K75" si="22">(1.0027*J68)+2.46</f>
        <v>-23.619033786999999</v>
      </c>
      <c r="L68" s="19"/>
      <c r="M68" s="17"/>
      <c r="N68" s="17"/>
      <c r="O68" s="19"/>
      <c r="P68" s="19"/>
      <c r="AJ68" s="14">
        <f t="shared" si="10"/>
        <v>-25.865526658354099</v>
      </c>
      <c r="AK68" s="14">
        <f>AJ68-3*$AH$3</f>
        <v>-26.573991272525816</v>
      </c>
      <c r="AL68" s="14">
        <f>AJ68+3*$AH$3</f>
        <v>-25.157062044182382</v>
      </c>
      <c r="AP68" s="38">
        <f t="shared" si="13"/>
        <v>-23.672047081897137</v>
      </c>
      <c r="AQ68" s="38">
        <f t="shared" si="14"/>
        <v>-23.825182520549554</v>
      </c>
      <c r="AR68" s="38">
        <f t="shared" si="15"/>
        <v>-23.518911643244721</v>
      </c>
      <c r="AS68" s="38">
        <f t="shared" si="16"/>
        <v>-23.978317959201974</v>
      </c>
      <c r="AT68" s="38">
        <f t="shared" si="17"/>
        <v>-23.365776204592301</v>
      </c>
      <c r="AU68" s="38">
        <f t="shared" si="18"/>
        <v>-24.13145339785439</v>
      </c>
      <c r="AV68" s="38">
        <f t="shared" si="19"/>
        <v>-23.212640765939884</v>
      </c>
    </row>
    <row r="69" spans="1:48">
      <c r="A69">
        <v>68</v>
      </c>
      <c r="B69" s="28">
        <v>39759</v>
      </c>
      <c r="C69" s="16">
        <v>2.8370000000000002</v>
      </c>
      <c r="D69" s="4" t="s">
        <v>61</v>
      </c>
      <c r="E69" s="139" t="s">
        <v>62</v>
      </c>
      <c r="F69" s="19">
        <v>-25.896920000000001</v>
      </c>
      <c r="G69" s="17">
        <f t="shared" si="20"/>
        <v>0</v>
      </c>
      <c r="H69" s="19">
        <f t="shared" si="21"/>
        <v>-23.493737660000001</v>
      </c>
      <c r="I69" s="23">
        <v>-23.491265848181811</v>
      </c>
      <c r="J69" s="19">
        <v>-25.887650000000001</v>
      </c>
      <c r="K69" s="19">
        <f t="shared" si="22"/>
        <v>-23.497546654999997</v>
      </c>
      <c r="L69" s="19"/>
      <c r="M69" s="17"/>
      <c r="N69" s="17"/>
      <c r="O69" s="19"/>
      <c r="P69" s="19"/>
      <c r="AJ69" s="14">
        <f t="shared" si="10"/>
        <v>-25.865526658354099</v>
      </c>
      <c r="AK69" s="14">
        <f t="shared" si="11"/>
        <v>-26.573991272525816</v>
      </c>
      <c r="AL69" s="14">
        <f t="shared" si="12"/>
        <v>-25.157062044182382</v>
      </c>
      <c r="AP69" s="38">
        <f t="shared" si="13"/>
        <v>-23.672047081897137</v>
      </c>
      <c r="AQ69" s="38">
        <f t="shared" si="14"/>
        <v>-23.825182520549554</v>
      </c>
      <c r="AR69" s="38">
        <f t="shared" si="15"/>
        <v>-23.518911643244721</v>
      </c>
      <c r="AS69" s="38">
        <f t="shared" si="16"/>
        <v>-23.978317959201974</v>
      </c>
      <c r="AT69" s="38">
        <f t="shared" si="17"/>
        <v>-23.365776204592301</v>
      </c>
      <c r="AU69" s="38">
        <f t="shared" si="18"/>
        <v>-24.13145339785439</v>
      </c>
      <c r="AV69" s="38">
        <f t="shared" si="19"/>
        <v>-23.212640765939884</v>
      </c>
    </row>
    <row r="70" spans="1:48">
      <c r="A70">
        <v>69</v>
      </c>
      <c r="B70" s="28">
        <v>39759</v>
      </c>
      <c r="C70" s="16">
        <v>3.1880000000000002</v>
      </c>
      <c r="D70" s="4" t="s">
        <v>63</v>
      </c>
      <c r="E70" s="139" t="s">
        <v>64</v>
      </c>
      <c r="F70" s="19">
        <v>-25.78218</v>
      </c>
      <c r="G70" s="17">
        <f t="shared" si="20"/>
        <v>0</v>
      </c>
      <c r="H70" s="19">
        <f t="shared" si="21"/>
        <v>-23.377792889999998</v>
      </c>
      <c r="I70" s="23">
        <v>-23.491265848181811</v>
      </c>
      <c r="J70" s="19">
        <v>-25.773019999999999</v>
      </c>
      <c r="K70" s="19">
        <f t="shared" si="22"/>
        <v>-23.382607153999995</v>
      </c>
      <c r="L70" s="19"/>
      <c r="M70" s="17"/>
      <c r="N70" s="17"/>
      <c r="O70" s="19"/>
      <c r="P70" s="19"/>
      <c r="AJ70" s="14">
        <f t="shared" si="10"/>
        <v>-25.865526658354099</v>
      </c>
      <c r="AK70" s="14">
        <f t="shared" si="11"/>
        <v>-26.573991272525816</v>
      </c>
      <c r="AL70" s="14">
        <f t="shared" si="12"/>
        <v>-25.157062044182382</v>
      </c>
      <c r="AP70" s="38">
        <f t="shared" si="13"/>
        <v>-23.672047081897137</v>
      </c>
      <c r="AQ70" s="38">
        <f t="shared" si="14"/>
        <v>-23.825182520549554</v>
      </c>
      <c r="AR70" s="38">
        <f t="shared" si="15"/>
        <v>-23.518911643244721</v>
      </c>
      <c r="AS70" s="38">
        <f t="shared" si="16"/>
        <v>-23.978317959201974</v>
      </c>
      <c r="AT70" s="38">
        <f t="shared" si="17"/>
        <v>-23.365776204592301</v>
      </c>
      <c r="AU70" s="38">
        <f t="shared" si="18"/>
        <v>-24.13145339785439</v>
      </c>
      <c r="AV70" s="38">
        <f t="shared" si="19"/>
        <v>-23.212640765939884</v>
      </c>
    </row>
    <row r="71" spans="1:48">
      <c r="A71">
        <v>70</v>
      </c>
      <c r="B71" s="28">
        <v>39759</v>
      </c>
      <c r="C71" s="16">
        <v>3.05</v>
      </c>
      <c r="D71" s="4" t="s">
        <v>65</v>
      </c>
      <c r="E71" s="139" t="s">
        <v>66</v>
      </c>
      <c r="F71" s="19">
        <v>-25.878699999999998</v>
      </c>
      <c r="G71" s="17">
        <f t="shared" si="20"/>
        <v>0</v>
      </c>
      <c r="H71" s="19">
        <f t="shared" si="21"/>
        <v>-23.475326349999996</v>
      </c>
      <c r="I71" s="23">
        <v>-23.491265848181811</v>
      </c>
      <c r="J71" s="19">
        <v>-25.86993</v>
      </c>
      <c r="K71" s="19">
        <f t="shared" si="22"/>
        <v>-23.479778810999996</v>
      </c>
      <c r="L71" s="19"/>
      <c r="M71" s="17"/>
      <c r="N71" s="17"/>
      <c r="O71" s="19"/>
      <c r="P71" s="19"/>
      <c r="AJ71" s="14">
        <f t="shared" si="10"/>
        <v>-25.865526658354099</v>
      </c>
      <c r="AK71" s="14">
        <f t="shared" si="11"/>
        <v>-26.573991272525816</v>
      </c>
      <c r="AL71" s="14">
        <f t="shared" si="12"/>
        <v>-25.157062044182382</v>
      </c>
      <c r="AP71" s="38">
        <f t="shared" si="13"/>
        <v>-23.672047081897137</v>
      </c>
      <c r="AQ71" s="38">
        <f t="shared" si="14"/>
        <v>-23.825182520549554</v>
      </c>
      <c r="AR71" s="38">
        <f t="shared" si="15"/>
        <v>-23.518911643244721</v>
      </c>
      <c r="AS71" s="38">
        <f t="shared" si="16"/>
        <v>-23.978317959201974</v>
      </c>
      <c r="AT71" s="38">
        <f t="shared" si="17"/>
        <v>-23.365776204592301</v>
      </c>
      <c r="AU71" s="38">
        <f t="shared" si="18"/>
        <v>-24.13145339785439</v>
      </c>
      <c r="AV71" s="38">
        <f t="shared" si="19"/>
        <v>-23.212640765939884</v>
      </c>
    </row>
    <row r="72" spans="1:48">
      <c r="A72">
        <v>71</v>
      </c>
      <c r="B72" s="28">
        <v>39759</v>
      </c>
      <c r="C72" s="16">
        <v>2.794</v>
      </c>
      <c r="D72" s="4" t="s">
        <v>22</v>
      </c>
      <c r="E72" s="139" t="s">
        <v>60</v>
      </c>
      <c r="F72" s="19">
        <v>-25.981770000000001</v>
      </c>
      <c r="G72" s="17">
        <f t="shared" si="20"/>
        <v>0</v>
      </c>
      <c r="H72" s="19">
        <f>(1.0105*F72)+2.6751</f>
        <v>-23.579478585</v>
      </c>
      <c r="I72" s="23">
        <v>-23.491265848181811</v>
      </c>
      <c r="J72" s="19">
        <v>-25.972799999999999</v>
      </c>
      <c r="K72" s="19">
        <f>(1.0027*J72)+2.46</f>
        <v>-23.582926559999997</v>
      </c>
      <c r="L72" s="19"/>
      <c r="M72" s="17"/>
      <c r="N72" s="17"/>
      <c r="O72" s="19"/>
      <c r="P72" s="19"/>
      <c r="AJ72" s="14">
        <f t="shared" si="10"/>
        <v>-25.865526658354099</v>
      </c>
      <c r="AK72" s="14">
        <f t="shared" si="11"/>
        <v>-26.573991272525816</v>
      </c>
      <c r="AL72" s="14">
        <f t="shared" si="12"/>
        <v>-25.157062044182382</v>
      </c>
      <c r="AP72" s="38">
        <f t="shared" si="13"/>
        <v>-23.672047081897137</v>
      </c>
      <c r="AQ72" s="38">
        <f t="shared" si="14"/>
        <v>-23.825182520549554</v>
      </c>
      <c r="AR72" s="38">
        <f t="shared" si="15"/>
        <v>-23.518911643244721</v>
      </c>
      <c r="AS72" s="38">
        <f t="shared" si="16"/>
        <v>-23.978317959201974</v>
      </c>
      <c r="AT72" s="38">
        <f t="shared" si="17"/>
        <v>-23.365776204592301</v>
      </c>
      <c r="AU72" s="38">
        <f t="shared" si="18"/>
        <v>-24.13145339785439</v>
      </c>
      <c r="AV72" s="38">
        <f t="shared" si="19"/>
        <v>-23.212640765939884</v>
      </c>
    </row>
    <row r="73" spans="1:48">
      <c r="A73">
        <v>72</v>
      </c>
      <c r="B73" s="28">
        <v>39759</v>
      </c>
      <c r="C73" s="16">
        <v>2.9319999999999999</v>
      </c>
      <c r="D73" s="4" t="s">
        <v>67</v>
      </c>
      <c r="E73" s="139" t="s">
        <v>68</v>
      </c>
      <c r="F73" s="19">
        <v>-25.981850000000001</v>
      </c>
      <c r="G73" s="17">
        <f t="shared" si="20"/>
        <v>0</v>
      </c>
      <c r="H73" s="19">
        <f t="shared" si="21"/>
        <v>-23.579559424999999</v>
      </c>
      <c r="I73" s="23">
        <v>-23.491265848181811</v>
      </c>
      <c r="J73" s="19">
        <v>-25.973230000000001</v>
      </c>
      <c r="K73" s="19">
        <f t="shared" si="22"/>
        <v>-23.583357720999999</v>
      </c>
      <c r="L73" s="19"/>
      <c r="M73" s="17"/>
      <c r="N73" s="17"/>
      <c r="O73" s="19"/>
      <c r="P73" s="19"/>
      <c r="AJ73" s="14">
        <f t="shared" si="10"/>
        <v>-25.865526658354099</v>
      </c>
      <c r="AK73" s="14">
        <f>AJ73-3*$AH$3</f>
        <v>-26.573991272525816</v>
      </c>
      <c r="AL73" s="14">
        <f>AJ73+3*$AH$3</f>
        <v>-25.157062044182382</v>
      </c>
      <c r="AP73" s="38">
        <f t="shared" si="13"/>
        <v>-23.672047081897137</v>
      </c>
      <c r="AQ73" s="38">
        <f t="shared" si="14"/>
        <v>-23.825182520549554</v>
      </c>
      <c r="AR73" s="38">
        <f t="shared" si="15"/>
        <v>-23.518911643244721</v>
      </c>
      <c r="AS73" s="38">
        <f t="shared" si="16"/>
        <v>-23.978317959201974</v>
      </c>
      <c r="AT73" s="38">
        <f t="shared" si="17"/>
        <v>-23.365776204592301</v>
      </c>
      <c r="AU73" s="38">
        <f t="shared" si="18"/>
        <v>-24.13145339785439</v>
      </c>
      <c r="AV73" s="38">
        <f t="shared" si="19"/>
        <v>-23.212640765939884</v>
      </c>
    </row>
    <row r="74" spans="1:48">
      <c r="A74">
        <v>73</v>
      </c>
      <c r="B74" s="28">
        <v>39759</v>
      </c>
      <c r="C74" s="16">
        <v>0.90400000000000003</v>
      </c>
      <c r="D74" s="4" t="s">
        <v>69</v>
      </c>
      <c r="E74" s="139" t="s">
        <v>70</v>
      </c>
      <c r="F74" s="19">
        <v>-26.14011</v>
      </c>
      <c r="G74" s="17">
        <f t="shared" si="20"/>
        <v>0</v>
      </c>
      <c r="H74" s="19">
        <f t="shared" si="21"/>
        <v>-23.739481155</v>
      </c>
      <c r="I74" s="23">
        <v>-23.491265848181811</v>
      </c>
      <c r="J74" s="19">
        <v>-26.115290000000002</v>
      </c>
      <c r="K74" s="19">
        <f t="shared" si="22"/>
        <v>-23.725801282999999</v>
      </c>
      <c r="L74" s="19"/>
      <c r="M74" s="17"/>
      <c r="N74" s="17"/>
      <c r="O74" s="19"/>
      <c r="P74" s="19"/>
      <c r="AJ74" s="14">
        <f t="shared" si="10"/>
        <v>-25.865526658354099</v>
      </c>
      <c r="AK74" s="14">
        <f t="shared" ref="AK74:AK93" si="23">AJ74-3*$AH$3</f>
        <v>-26.573991272525816</v>
      </c>
      <c r="AL74" s="14">
        <f t="shared" ref="AL74:AL93" si="24">AJ74+3*$AH$3</f>
        <v>-25.157062044182382</v>
      </c>
      <c r="AP74" s="38">
        <f t="shared" si="13"/>
        <v>-23.672047081897137</v>
      </c>
      <c r="AQ74" s="38">
        <f t="shared" si="14"/>
        <v>-23.825182520549554</v>
      </c>
      <c r="AR74" s="38">
        <f t="shared" si="15"/>
        <v>-23.518911643244721</v>
      </c>
      <c r="AS74" s="38">
        <f t="shared" si="16"/>
        <v>-23.978317959201974</v>
      </c>
      <c r="AT74" s="38">
        <f t="shared" si="17"/>
        <v>-23.365776204592301</v>
      </c>
      <c r="AU74" s="38">
        <f t="shared" si="18"/>
        <v>-24.13145339785439</v>
      </c>
      <c r="AV74" s="38">
        <f t="shared" si="19"/>
        <v>-23.212640765939884</v>
      </c>
    </row>
    <row r="75" spans="1:48">
      <c r="A75">
        <v>74</v>
      </c>
      <c r="B75" s="28">
        <v>39759</v>
      </c>
      <c r="C75" s="16">
        <v>1.798</v>
      </c>
      <c r="D75" s="4" t="s">
        <v>71</v>
      </c>
      <c r="E75" s="139" t="s">
        <v>72</v>
      </c>
      <c r="F75" s="19">
        <v>-26.10013</v>
      </c>
      <c r="G75" s="17">
        <f t="shared" si="20"/>
        <v>0</v>
      </c>
      <c r="H75" s="19">
        <f t="shared" si="21"/>
        <v>-23.699081364999998</v>
      </c>
      <c r="I75" s="23">
        <v>-23.491265848181811</v>
      </c>
      <c r="J75" s="19">
        <v>-26.087389999999999</v>
      </c>
      <c r="K75" s="19">
        <f t="shared" si="22"/>
        <v>-23.697825952999995</v>
      </c>
      <c r="L75" s="19"/>
      <c r="M75" s="17"/>
      <c r="N75" s="17"/>
      <c r="O75" s="19"/>
      <c r="P75" s="19"/>
      <c r="AJ75" s="14">
        <f t="shared" si="10"/>
        <v>-25.865526658354099</v>
      </c>
      <c r="AK75" s="14">
        <f t="shared" si="23"/>
        <v>-26.573991272525816</v>
      </c>
      <c r="AL75" s="14">
        <f t="shared" si="24"/>
        <v>-25.157062044182382</v>
      </c>
      <c r="AP75" s="38">
        <f t="shared" si="13"/>
        <v>-23.672047081897137</v>
      </c>
      <c r="AQ75" s="38">
        <f t="shared" si="14"/>
        <v>-23.825182520549554</v>
      </c>
      <c r="AR75" s="38">
        <f t="shared" si="15"/>
        <v>-23.518911643244721</v>
      </c>
      <c r="AS75" s="38">
        <f t="shared" si="16"/>
        <v>-23.978317959201974</v>
      </c>
      <c r="AT75" s="38">
        <f t="shared" si="17"/>
        <v>-23.365776204592301</v>
      </c>
      <c r="AU75" s="38">
        <f t="shared" si="18"/>
        <v>-24.13145339785439</v>
      </c>
      <c r="AV75" s="38">
        <f t="shared" si="19"/>
        <v>-23.212640765939884</v>
      </c>
    </row>
    <row r="76" spans="1:48">
      <c r="A76">
        <v>75</v>
      </c>
      <c r="B76" s="28">
        <v>39759</v>
      </c>
      <c r="C76" s="16">
        <v>3.21</v>
      </c>
      <c r="D76" s="4" t="s">
        <v>58</v>
      </c>
      <c r="E76" s="139" t="s">
        <v>59</v>
      </c>
      <c r="F76" s="19">
        <v>-25.965309999999999</v>
      </c>
      <c r="G76" s="17">
        <f t="shared" si="20"/>
        <v>0</v>
      </c>
      <c r="H76" s="19">
        <f>(1.0105*F76)+2.6751</f>
        <v>-23.562845754999998</v>
      </c>
      <c r="I76" s="23">
        <v>-23.491265848181811</v>
      </c>
      <c r="J76" s="19">
        <v>-25.957470000000001</v>
      </c>
      <c r="K76" s="19">
        <f>(1.0027*J76)+2.46</f>
        <v>-23.567555168999998</v>
      </c>
      <c r="L76" s="19"/>
      <c r="M76" s="17"/>
      <c r="N76" s="17"/>
      <c r="O76" s="19"/>
      <c r="P76" s="19"/>
      <c r="AJ76" s="14">
        <f t="shared" si="10"/>
        <v>-25.865526658354099</v>
      </c>
      <c r="AK76" s="14">
        <f t="shared" si="23"/>
        <v>-26.573991272525816</v>
      </c>
      <c r="AL76" s="14">
        <f t="shared" si="24"/>
        <v>-25.157062044182382</v>
      </c>
      <c r="AP76" s="38">
        <f t="shared" si="13"/>
        <v>-23.672047081897137</v>
      </c>
      <c r="AQ76" s="38">
        <f t="shared" si="14"/>
        <v>-23.825182520549554</v>
      </c>
      <c r="AR76" s="38">
        <f t="shared" si="15"/>
        <v>-23.518911643244721</v>
      </c>
      <c r="AS76" s="38">
        <f t="shared" si="16"/>
        <v>-23.978317959201974</v>
      </c>
      <c r="AT76" s="38">
        <f t="shared" si="17"/>
        <v>-23.365776204592301</v>
      </c>
      <c r="AU76" s="38">
        <f t="shared" si="18"/>
        <v>-24.13145339785439</v>
      </c>
      <c r="AV76" s="38">
        <f t="shared" si="19"/>
        <v>-23.212640765939884</v>
      </c>
    </row>
    <row r="77" spans="1:48">
      <c r="A77">
        <v>76</v>
      </c>
      <c r="B77" s="28">
        <v>39770</v>
      </c>
      <c r="C77" s="16">
        <v>2.9350000000000001</v>
      </c>
      <c r="D77" s="4" t="s">
        <v>56</v>
      </c>
      <c r="E77" s="139" t="s">
        <v>57</v>
      </c>
      <c r="F77" s="19">
        <v>-26.000579999999999</v>
      </c>
      <c r="G77" s="17">
        <f t="shared" si="20"/>
        <v>0</v>
      </c>
      <c r="H77" s="17">
        <f t="shared" ref="H77:H84" si="25">(1.0217*F77)+2.9865</f>
        <v>-23.578292586</v>
      </c>
      <c r="I77" s="23">
        <v>-23.491265848181811</v>
      </c>
      <c r="J77" s="19">
        <v>-26.003440000000001</v>
      </c>
      <c r="K77" s="17">
        <f t="shared" ref="K77:K84" si="26">(1.0126*J77)+2.7495</f>
        <v>-23.581583343999998</v>
      </c>
      <c r="L77" s="19"/>
      <c r="M77" s="17"/>
      <c r="N77" s="17"/>
      <c r="O77" s="19"/>
      <c r="P77" s="19"/>
      <c r="AJ77" s="14">
        <f t="shared" si="10"/>
        <v>-25.865526658354099</v>
      </c>
      <c r="AK77" s="14">
        <f>AJ77-3*$AH$3</f>
        <v>-26.573991272525816</v>
      </c>
      <c r="AL77" s="14">
        <f>AJ77+3*$AH$3</f>
        <v>-25.157062044182382</v>
      </c>
      <c r="AP77" s="38">
        <f t="shared" si="13"/>
        <v>-23.672047081897137</v>
      </c>
      <c r="AQ77" s="38">
        <f t="shared" si="14"/>
        <v>-23.825182520549554</v>
      </c>
      <c r="AR77" s="38">
        <f t="shared" si="15"/>
        <v>-23.518911643244721</v>
      </c>
      <c r="AS77" s="38">
        <f t="shared" si="16"/>
        <v>-23.978317959201974</v>
      </c>
      <c r="AT77" s="38">
        <f t="shared" si="17"/>
        <v>-23.365776204592301</v>
      </c>
      <c r="AU77" s="38">
        <f t="shared" si="18"/>
        <v>-24.13145339785439</v>
      </c>
      <c r="AV77" s="38">
        <f t="shared" si="19"/>
        <v>-23.212640765939884</v>
      </c>
    </row>
    <row r="78" spans="1:48">
      <c r="A78">
        <v>77</v>
      </c>
      <c r="B78" s="28">
        <v>39770</v>
      </c>
      <c r="C78" s="16">
        <v>2.8130000000000002</v>
      </c>
      <c r="D78" s="4" t="s">
        <v>61</v>
      </c>
      <c r="E78" s="139" t="s">
        <v>62</v>
      </c>
      <c r="F78" s="19">
        <v>-25.95393</v>
      </c>
      <c r="G78" s="17">
        <f t="shared" si="20"/>
        <v>0</v>
      </c>
      <c r="H78" s="17">
        <f t="shared" si="25"/>
        <v>-23.530630281000001</v>
      </c>
      <c r="I78" s="23">
        <v>-23.491265848181811</v>
      </c>
      <c r="J78" s="19">
        <v>-25.956469999999999</v>
      </c>
      <c r="K78" s="17">
        <f t="shared" si="26"/>
        <v>-23.534021521999996</v>
      </c>
      <c r="L78" s="19"/>
      <c r="M78" s="17"/>
      <c r="N78" s="17"/>
      <c r="O78" s="19"/>
      <c r="P78" s="19"/>
      <c r="AJ78" s="14">
        <f t="shared" si="10"/>
        <v>-25.865526658354099</v>
      </c>
      <c r="AK78" s="14">
        <f t="shared" si="23"/>
        <v>-26.573991272525816</v>
      </c>
      <c r="AL78" s="14">
        <f t="shared" si="24"/>
        <v>-25.157062044182382</v>
      </c>
      <c r="AP78" s="38">
        <f t="shared" si="13"/>
        <v>-23.672047081897137</v>
      </c>
      <c r="AQ78" s="38">
        <f t="shared" si="14"/>
        <v>-23.825182520549554</v>
      </c>
      <c r="AR78" s="38">
        <f t="shared" si="15"/>
        <v>-23.518911643244721</v>
      </c>
      <c r="AS78" s="38">
        <f t="shared" si="16"/>
        <v>-23.978317959201974</v>
      </c>
      <c r="AT78" s="38">
        <f t="shared" si="17"/>
        <v>-23.365776204592301</v>
      </c>
      <c r="AU78" s="38">
        <f t="shared" si="18"/>
        <v>-24.13145339785439</v>
      </c>
      <c r="AV78" s="38">
        <f t="shared" si="19"/>
        <v>-23.212640765939884</v>
      </c>
    </row>
    <row r="79" spans="1:48">
      <c r="A79">
        <v>78</v>
      </c>
      <c r="B79" s="28">
        <v>39770</v>
      </c>
      <c r="C79" s="16">
        <v>2.7850000000000001</v>
      </c>
      <c r="D79" s="4" t="s">
        <v>63</v>
      </c>
      <c r="E79" s="139" t="s">
        <v>64</v>
      </c>
      <c r="F79" s="19">
        <v>-26.080100000000002</v>
      </c>
      <c r="G79" s="17">
        <f t="shared" si="20"/>
        <v>0</v>
      </c>
      <c r="H79" s="17">
        <f t="shared" si="25"/>
        <v>-23.659538170000005</v>
      </c>
      <c r="I79" s="23">
        <v>-23.491265848181811</v>
      </c>
      <c r="J79" s="19">
        <v>-26.083870000000001</v>
      </c>
      <c r="K79" s="17">
        <f t="shared" si="26"/>
        <v>-23.663026761999998</v>
      </c>
      <c r="L79" s="19"/>
      <c r="M79" s="17"/>
      <c r="N79" s="17"/>
      <c r="O79" s="19"/>
      <c r="P79" s="19"/>
      <c r="AJ79" s="14">
        <f t="shared" si="10"/>
        <v>-25.865526658354099</v>
      </c>
      <c r="AK79" s="14">
        <f t="shared" si="23"/>
        <v>-26.573991272525816</v>
      </c>
      <c r="AL79" s="14">
        <f t="shared" si="24"/>
        <v>-25.157062044182382</v>
      </c>
      <c r="AP79" s="38">
        <f t="shared" si="13"/>
        <v>-23.672047081897137</v>
      </c>
      <c r="AQ79" s="38">
        <f t="shared" si="14"/>
        <v>-23.825182520549554</v>
      </c>
      <c r="AR79" s="38">
        <f t="shared" si="15"/>
        <v>-23.518911643244721</v>
      </c>
      <c r="AS79" s="38">
        <f t="shared" si="16"/>
        <v>-23.978317959201974</v>
      </c>
      <c r="AT79" s="38">
        <f t="shared" si="17"/>
        <v>-23.365776204592301</v>
      </c>
      <c r="AU79" s="38">
        <f t="shared" si="18"/>
        <v>-24.13145339785439</v>
      </c>
      <c r="AV79" s="38">
        <f t="shared" si="19"/>
        <v>-23.212640765939884</v>
      </c>
    </row>
    <row r="80" spans="1:48">
      <c r="A80">
        <v>79</v>
      </c>
      <c r="B80" s="28">
        <v>39770</v>
      </c>
      <c r="C80" s="16">
        <v>2.2189999999999999</v>
      </c>
      <c r="D80" s="4" t="s">
        <v>65</v>
      </c>
      <c r="E80" s="139" t="s">
        <v>66</v>
      </c>
      <c r="F80" s="19">
        <v>-26.080279999999998</v>
      </c>
      <c r="G80" s="17">
        <f t="shared" si="20"/>
        <v>0</v>
      </c>
      <c r="H80" s="17">
        <f t="shared" si="25"/>
        <v>-23.659722076000001</v>
      </c>
      <c r="I80" s="23">
        <v>-23.491265848181811</v>
      </c>
      <c r="J80" s="19">
        <v>-26.085049999999999</v>
      </c>
      <c r="K80" s="17">
        <f t="shared" si="26"/>
        <v>-23.664221629999997</v>
      </c>
      <c r="L80" s="19"/>
      <c r="M80" s="17"/>
      <c r="N80" s="17"/>
      <c r="O80" s="19"/>
      <c r="P80" s="19"/>
      <c r="AJ80" s="14">
        <f t="shared" si="10"/>
        <v>-25.865526658354099</v>
      </c>
      <c r="AK80" s="14">
        <f t="shared" si="23"/>
        <v>-26.573991272525816</v>
      </c>
      <c r="AL80" s="14">
        <f t="shared" si="24"/>
        <v>-25.157062044182382</v>
      </c>
      <c r="AP80" s="38">
        <f t="shared" si="13"/>
        <v>-23.672047081897137</v>
      </c>
      <c r="AQ80" s="38">
        <f t="shared" si="14"/>
        <v>-23.825182520549554</v>
      </c>
      <c r="AR80" s="38">
        <f t="shared" si="15"/>
        <v>-23.518911643244721</v>
      </c>
      <c r="AS80" s="38">
        <f t="shared" si="16"/>
        <v>-23.978317959201974</v>
      </c>
      <c r="AT80" s="38">
        <f t="shared" si="17"/>
        <v>-23.365776204592301</v>
      </c>
      <c r="AU80" s="38">
        <f t="shared" si="18"/>
        <v>-24.13145339785439</v>
      </c>
      <c r="AV80" s="38">
        <f t="shared" si="19"/>
        <v>-23.212640765939884</v>
      </c>
    </row>
    <row r="81" spans="1:49">
      <c r="A81">
        <v>80</v>
      </c>
      <c r="B81" s="28">
        <v>39770</v>
      </c>
      <c r="C81" s="16">
        <v>3.0059999999999998</v>
      </c>
      <c r="D81" s="4" t="s">
        <v>22</v>
      </c>
      <c r="E81" s="139" t="s">
        <v>60</v>
      </c>
      <c r="F81" s="19">
        <v>-25.92923</v>
      </c>
      <c r="G81" s="17">
        <f t="shared" si="20"/>
        <v>0</v>
      </c>
      <c r="H81" s="17">
        <f>(1.0217*F81)+2.9865</f>
        <v>-23.505394291000002</v>
      </c>
      <c r="I81" s="23">
        <v>-23.491265848181811</v>
      </c>
      <c r="J81" s="19">
        <v>-25.931370000000001</v>
      </c>
      <c r="K81" s="17">
        <f>(1.0126*J81)+2.7495</f>
        <v>-23.508605262</v>
      </c>
      <c r="L81" s="19"/>
      <c r="M81" s="17"/>
      <c r="N81" s="17"/>
      <c r="O81" s="19"/>
      <c r="P81" s="19"/>
      <c r="AJ81" s="14">
        <f t="shared" si="10"/>
        <v>-25.865526658354099</v>
      </c>
      <c r="AK81" s="14">
        <f>AJ81-3*$AH$3</f>
        <v>-26.573991272525816</v>
      </c>
      <c r="AL81" s="14">
        <f>AJ81+3*$AH$3</f>
        <v>-25.157062044182382</v>
      </c>
      <c r="AP81" s="38">
        <f t="shared" si="13"/>
        <v>-23.672047081897137</v>
      </c>
      <c r="AQ81" s="38">
        <f t="shared" si="14"/>
        <v>-23.825182520549554</v>
      </c>
      <c r="AR81" s="38">
        <f t="shared" si="15"/>
        <v>-23.518911643244721</v>
      </c>
      <c r="AS81" s="38">
        <f t="shared" si="16"/>
        <v>-23.978317959201974</v>
      </c>
      <c r="AT81" s="38">
        <f t="shared" si="17"/>
        <v>-23.365776204592301</v>
      </c>
      <c r="AU81" s="38">
        <f t="shared" si="18"/>
        <v>-24.13145339785439</v>
      </c>
      <c r="AV81" s="38">
        <f t="shared" si="19"/>
        <v>-23.212640765939884</v>
      </c>
    </row>
    <row r="82" spans="1:49">
      <c r="A82">
        <v>81</v>
      </c>
      <c r="B82" s="28">
        <v>39770</v>
      </c>
      <c r="C82" s="16">
        <v>1.006</v>
      </c>
      <c r="D82" s="4" t="s">
        <v>67</v>
      </c>
      <c r="E82" s="139" t="s">
        <v>68</v>
      </c>
      <c r="F82" s="19">
        <v>-26.332750000000001</v>
      </c>
      <c r="G82" s="17">
        <f t="shared" si="20"/>
        <v>0</v>
      </c>
      <c r="H82" s="17">
        <f t="shared" si="25"/>
        <v>-23.917670675000004</v>
      </c>
      <c r="I82" s="23">
        <v>-23.491265848181811</v>
      </c>
      <c r="J82" s="19">
        <v>-26.350200000000001</v>
      </c>
      <c r="K82" s="17">
        <f t="shared" si="26"/>
        <v>-23.932712519999999</v>
      </c>
      <c r="L82" s="19"/>
      <c r="M82" s="17"/>
      <c r="N82" s="17"/>
      <c r="O82" s="19"/>
      <c r="P82" s="19"/>
      <c r="AJ82" s="14">
        <f t="shared" si="10"/>
        <v>-25.865526658354099</v>
      </c>
      <c r="AK82" s="14">
        <f t="shared" si="23"/>
        <v>-26.573991272525816</v>
      </c>
      <c r="AL82" s="14">
        <f t="shared" si="24"/>
        <v>-25.157062044182382</v>
      </c>
      <c r="AP82" s="38">
        <f t="shared" si="13"/>
        <v>-23.672047081897137</v>
      </c>
      <c r="AQ82" s="38">
        <f t="shared" si="14"/>
        <v>-23.825182520549554</v>
      </c>
      <c r="AR82" s="38">
        <f t="shared" si="15"/>
        <v>-23.518911643244721</v>
      </c>
      <c r="AS82" s="38">
        <f t="shared" si="16"/>
        <v>-23.978317959201974</v>
      </c>
      <c r="AT82" s="38">
        <f t="shared" si="17"/>
        <v>-23.365776204592301</v>
      </c>
      <c r="AU82" s="38">
        <f t="shared" si="18"/>
        <v>-24.13145339785439</v>
      </c>
      <c r="AV82" s="38">
        <f t="shared" si="19"/>
        <v>-23.212640765939884</v>
      </c>
    </row>
    <row r="83" spans="1:49">
      <c r="A83">
        <v>82</v>
      </c>
      <c r="B83" s="28">
        <v>39770</v>
      </c>
      <c r="C83" s="16">
        <v>3.1349999999999998</v>
      </c>
      <c r="D83" s="4" t="s">
        <v>69</v>
      </c>
      <c r="E83" s="139" t="s">
        <v>70</v>
      </c>
      <c r="F83" s="19">
        <v>-26.096900000000002</v>
      </c>
      <c r="G83" s="17">
        <f t="shared" si="20"/>
        <v>0</v>
      </c>
      <c r="H83" s="17">
        <f t="shared" si="25"/>
        <v>-23.676702730000002</v>
      </c>
      <c r="I83" s="23">
        <v>-23.491265848181811</v>
      </c>
      <c r="J83" s="19">
        <v>-26.100390000000001</v>
      </c>
      <c r="K83" s="17">
        <f t="shared" si="26"/>
        <v>-23.679754913999997</v>
      </c>
      <c r="L83" s="19"/>
      <c r="M83" s="17"/>
      <c r="N83" s="17"/>
      <c r="O83" s="19"/>
      <c r="P83" s="19"/>
      <c r="AJ83" s="14">
        <f t="shared" si="10"/>
        <v>-25.865526658354099</v>
      </c>
      <c r="AK83" s="14">
        <f t="shared" si="23"/>
        <v>-26.573991272525816</v>
      </c>
      <c r="AL83" s="14">
        <f t="shared" si="24"/>
        <v>-25.157062044182382</v>
      </c>
      <c r="AP83" s="38">
        <f t="shared" si="13"/>
        <v>-23.672047081897137</v>
      </c>
      <c r="AQ83" s="38">
        <f t="shared" si="14"/>
        <v>-23.825182520549554</v>
      </c>
      <c r="AR83" s="38">
        <f t="shared" si="15"/>
        <v>-23.518911643244721</v>
      </c>
      <c r="AS83" s="38">
        <f t="shared" si="16"/>
        <v>-23.978317959201974</v>
      </c>
      <c r="AT83" s="38">
        <f t="shared" si="17"/>
        <v>-23.365776204592301</v>
      </c>
      <c r="AU83" s="38">
        <f t="shared" si="18"/>
        <v>-24.13145339785439</v>
      </c>
      <c r="AV83" s="38">
        <f t="shared" si="19"/>
        <v>-23.212640765939884</v>
      </c>
    </row>
    <row r="84" spans="1:49">
      <c r="A84">
        <v>83</v>
      </c>
      <c r="B84" s="28">
        <v>39770</v>
      </c>
      <c r="C84" s="16">
        <v>2.8730000000000002</v>
      </c>
      <c r="D84" s="4" t="s">
        <v>71</v>
      </c>
      <c r="E84" s="139" t="s">
        <v>72</v>
      </c>
      <c r="F84" s="19">
        <v>-26.17268</v>
      </c>
      <c r="G84" s="17">
        <f t="shared" si="20"/>
        <v>0</v>
      </c>
      <c r="H84" s="17">
        <f t="shared" si="25"/>
        <v>-23.754127156000003</v>
      </c>
      <c r="I84" s="23">
        <v>-23.491265848181811</v>
      </c>
      <c r="J84" s="19">
        <v>-26.177150000000001</v>
      </c>
      <c r="K84" s="17">
        <f t="shared" si="26"/>
        <v>-23.75748209</v>
      </c>
      <c r="L84" s="19"/>
      <c r="M84" s="17"/>
      <c r="N84" s="17"/>
      <c r="O84" s="19"/>
      <c r="P84" s="19"/>
      <c r="AJ84" s="14">
        <f t="shared" si="10"/>
        <v>-25.865526658354099</v>
      </c>
      <c r="AK84" s="14">
        <f t="shared" si="23"/>
        <v>-26.573991272525816</v>
      </c>
      <c r="AL84" s="14">
        <f t="shared" si="24"/>
        <v>-25.157062044182382</v>
      </c>
      <c r="AP84" s="38">
        <f t="shared" si="13"/>
        <v>-23.672047081897137</v>
      </c>
      <c r="AQ84" s="38">
        <f t="shared" si="14"/>
        <v>-23.825182520549554</v>
      </c>
      <c r="AR84" s="38">
        <f t="shared" si="15"/>
        <v>-23.518911643244721</v>
      </c>
      <c r="AS84" s="38">
        <f t="shared" si="16"/>
        <v>-23.978317959201974</v>
      </c>
      <c r="AT84" s="38">
        <f t="shared" si="17"/>
        <v>-23.365776204592301</v>
      </c>
      <c r="AU84" s="38">
        <f t="shared" si="18"/>
        <v>-24.13145339785439</v>
      </c>
      <c r="AV84" s="38">
        <f t="shared" si="19"/>
        <v>-23.212640765939884</v>
      </c>
    </row>
    <row r="85" spans="1:49">
      <c r="A85">
        <v>84</v>
      </c>
      <c r="B85" s="28">
        <v>39770</v>
      </c>
      <c r="C85" s="16">
        <v>2.8820000000000001</v>
      </c>
      <c r="D85" s="4" t="s">
        <v>58</v>
      </c>
      <c r="E85" s="139" t="s">
        <v>59</v>
      </c>
      <c r="F85" s="19">
        <v>-26.151669999999999</v>
      </c>
      <c r="G85" s="17">
        <f t="shared" si="20"/>
        <v>0</v>
      </c>
      <c r="H85" s="17">
        <f>(1.0217*F85)+2.9865</f>
        <v>-23.732661239000002</v>
      </c>
      <c r="I85" s="23">
        <v>-23.491265848181811</v>
      </c>
      <c r="J85" s="19">
        <v>-26.155989999999999</v>
      </c>
      <c r="K85" s="17">
        <f>(1.0126*J85)+2.7495</f>
        <v>-23.736055473999997</v>
      </c>
      <c r="L85" s="19"/>
      <c r="M85" s="17"/>
      <c r="N85" s="17"/>
      <c r="O85" s="19"/>
      <c r="P85" s="19"/>
      <c r="AH85" s="45">
        <v>39778</v>
      </c>
      <c r="AI85" s="20">
        <v>2.4340000000000002</v>
      </c>
      <c r="AJ85" s="14">
        <f t="shared" si="10"/>
        <v>-25.865526658354099</v>
      </c>
      <c r="AK85" s="14">
        <f>AJ85-3*$AH$3</f>
        <v>-26.573991272525816</v>
      </c>
      <c r="AL85" s="14">
        <f>AJ85+3*$AH$3</f>
        <v>-25.157062044182382</v>
      </c>
      <c r="AM85" s="22"/>
      <c r="AN85" s="22"/>
      <c r="AO85" s="48"/>
      <c r="AP85" s="38">
        <f t="shared" si="13"/>
        <v>-23.672047081897137</v>
      </c>
      <c r="AQ85" s="38">
        <f t="shared" si="14"/>
        <v>-23.825182520549554</v>
      </c>
      <c r="AR85" s="38">
        <f t="shared" si="15"/>
        <v>-23.518911643244721</v>
      </c>
      <c r="AS85" s="38">
        <f t="shared" si="16"/>
        <v>-23.978317959201974</v>
      </c>
      <c r="AT85" s="38">
        <f t="shared" si="17"/>
        <v>-23.365776204592301</v>
      </c>
      <c r="AU85" s="38">
        <f t="shared" si="18"/>
        <v>-24.13145339785439</v>
      </c>
      <c r="AV85" s="38">
        <f t="shared" si="19"/>
        <v>-23.212640765939884</v>
      </c>
      <c r="AW85" s="47"/>
    </row>
    <row r="86" spans="1:49">
      <c r="A86">
        <v>85</v>
      </c>
      <c r="B86" s="28">
        <v>39773</v>
      </c>
      <c r="C86" s="16">
        <v>2.4660000000000002</v>
      </c>
      <c r="D86" s="4" t="s">
        <v>56</v>
      </c>
      <c r="E86" s="139" t="s">
        <v>57</v>
      </c>
      <c r="F86" s="19">
        <v>-26.22221</v>
      </c>
      <c r="G86" s="17">
        <v>0.97989402318550101</v>
      </c>
      <c r="H86" s="17">
        <v>-23.725198685999999</v>
      </c>
      <c r="I86" s="16">
        <v>-23.491265848181811</v>
      </c>
      <c r="J86" s="19">
        <v>-26.213509999999999</v>
      </c>
      <c r="K86" s="17">
        <v>-23.725011325000004</v>
      </c>
      <c r="L86" s="4"/>
      <c r="AJ86" s="14">
        <f t="shared" si="10"/>
        <v>-25.865526658354099</v>
      </c>
      <c r="AK86" s="14">
        <f t="shared" si="23"/>
        <v>-26.573991272525816</v>
      </c>
      <c r="AL86" s="14">
        <f t="shared" si="24"/>
        <v>-25.157062044182382</v>
      </c>
      <c r="AP86" s="38">
        <f t="shared" si="13"/>
        <v>-23.672047081897137</v>
      </c>
      <c r="AQ86" s="38">
        <f t="shared" si="14"/>
        <v>-23.825182520549554</v>
      </c>
      <c r="AR86" s="38">
        <f t="shared" si="15"/>
        <v>-23.518911643244721</v>
      </c>
      <c r="AS86" s="38">
        <f t="shared" si="16"/>
        <v>-23.978317959201974</v>
      </c>
      <c r="AT86" s="38">
        <f t="shared" si="17"/>
        <v>-23.365776204592301</v>
      </c>
      <c r="AU86" s="38">
        <f t="shared" si="18"/>
        <v>-24.13145339785439</v>
      </c>
      <c r="AV86" s="38">
        <f t="shared" si="19"/>
        <v>-23.212640765939884</v>
      </c>
    </row>
    <row r="87" spans="1:49">
      <c r="A87">
        <v>86</v>
      </c>
      <c r="B87" s="28">
        <v>39773</v>
      </c>
      <c r="C87" s="16">
        <v>3.012</v>
      </c>
      <c r="D87" s="4" t="s">
        <v>61</v>
      </c>
      <c r="E87" s="139" t="s">
        <v>62</v>
      </c>
      <c r="F87" s="19">
        <v>-26.146879999999999</v>
      </c>
      <c r="G87" s="17">
        <v>0.81533128935448851</v>
      </c>
      <c r="H87" s="17">
        <v>-23.648618207999995</v>
      </c>
      <c r="I87" s="23">
        <v>-23.491265848181811</v>
      </c>
      <c r="J87" s="19">
        <v>-26.137720000000002</v>
      </c>
      <c r="K87" s="17">
        <v>-23.648652900000005</v>
      </c>
      <c r="L87" s="4"/>
      <c r="AJ87" s="14">
        <f t="shared" si="10"/>
        <v>-25.865526658354099</v>
      </c>
      <c r="AK87" s="14">
        <f t="shared" si="23"/>
        <v>-26.573991272525816</v>
      </c>
      <c r="AL87" s="14">
        <f t="shared" si="24"/>
        <v>-25.157062044182382</v>
      </c>
      <c r="AP87" s="38">
        <f t="shared" si="13"/>
        <v>-23.672047081897137</v>
      </c>
      <c r="AQ87" s="38">
        <f t="shared" si="14"/>
        <v>-23.825182520549554</v>
      </c>
      <c r="AR87" s="38">
        <f t="shared" si="15"/>
        <v>-23.518911643244721</v>
      </c>
      <c r="AS87" s="38">
        <f t="shared" si="16"/>
        <v>-23.978317959201974</v>
      </c>
      <c r="AT87" s="38">
        <f t="shared" si="17"/>
        <v>-23.365776204592301</v>
      </c>
      <c r="AU87" s="38">
        <f t="shared" si="18"/>
        <v>-24.13145339785439</v>
      </c>
      <c r="AV87" s="38">
        <f t="shared" si="19"/>
        <v>-23.212640765939884</v>
      </c>
    </row>
    <row r="88" spans="1:49">
      <c r="A88">
        <v>87</v>
      </c>
      <c r="B88" s="28">
        <v>39773</v>
      </c>
      <c r="C88" s="16">
        <v>2.52</v>
      </c>
      <c r="D88" s="4" t="s">
        <v>63</v>
      </c>
      <c r="E88" s="139" t="s">
        <v>64</v>
      </c>
      <c r="F88" s="19">
        <v>-26.001819999999999</v>
      </c>
      <c r="G88" s="17">
        <v>0.9904397917781097</v>
      </c>
      <c r="H88" s="17">
        <v>-23.501150211999995</v>
      </c>
      <c r="I88" s="23">
        <v>-23.491265848181811</v>
      </c>
      <c r="J88" s="19">
        <v>-25.991669999999999</v>
      </c>
      <c r="K88" s="17">
        <v>-23.501507525000001</v>
      </c>
      <c r="L88" s="4"/>
      <c r="AJ88" s="14">
        <f t="shared" si="10"/>
        <v>-25.865526658354099</v>
      </c>
      <c r="AK88" s="14">
        <f t="shared" si="23"/>
        <v>-26.573991272525816</v>
      </c>
      <c r="AL88" s="14">
        <f t="shared" si="24"/>
        <v>-25.157062044182382</v>
      </c>
      <c r="AP88" s="38">
        <f t="shared" si="13"/>
        <v>-23.672047081897137</v>
      </c>
      <c r="AQ88" s="38">
        <f t="shared" si="14"/>
        <v>-23.825182520549554</v>
      </c>
      <c r="AR88" s="38">
        <f t="shared" si="15"/>
        <v>-23.518911643244721</v>
      </c>
      <c r="AS88" s="38">
        <f t="shared" si="16"/>
        <v>-23.978317959201974</v>
      </c>
      <c r="AT88" s="38">
        <f t="shared" si="17"/>
        <v>-23.365776204592301</v>
      </c>
      <c r="AU88" s="38">
        <f t="shared" si="18"/>
        <v>-24.13145339785439</v>
      </c>
      <c r="AV88" s="38">
        <f t="shared" si="19"/>
        <v>-23.212640765939884</v>
      </c>
    </row>
    <row r="89" spans="1:49">
      <c r="A89">
        <v>88</v>
      </c>
      <c r="B89" s="28">
        <v>39773</v>
      </c>
      <c r="C89" s="16">
        <v>1.0209999999999999</v>
      </c>
      <c r="D89" s="4" t="s">
        <v>65</v>
      </c>
      <c r="E89" s="139" t="s">
        <v>66</v>
      </c>
      <c r="F89" s="19">
        <v>-26.340910000000001</v>
      </c>
      <c r="G89" s="17">
        <v>0.97962950769756796</v>
      </c>
      <c r="H89" s="17">
        <v>-23.845869105999999</v>
      </c>
      <c r="I89" s="23">
        <v>-23.491265848181811</v>
      </c>
      <c r="J89" s="19">
        <v>-26.322009999999999</v>
      </c>
      <c r="K89" s="17">
        <v>-23.834325075000002</v>
      </c>
      <c r="L89" s="4"/>
      <c r="AJ89" s="14">
        <f t="shared" si="10"/>
        <v>-25.865526658354099</v>
      </c>
      <c r="AK89" s="14">
        <f t="shared" si="23"/>
        <v>-26.573991272525816</v>
      </c>
      <c r="AL89" s="14">
        <f t="shared" si="24"/>
        <v>-25.157062044182382</v>
      </c>
      <c r="AP89" s="38">
        <f t="shared" si="13"/>
        <v>-23.672047081897137</v>
      </c>
      <c r="AQ89" s="38">
        <f t="shared" si="14"/>
        <v>-23.825182520549554</v>
      </c>
      <c r="AR89" s="38">
        <f t="shared" si="15"/>
        <v>-23.518911643244721</v>
      </c>
      <c r="AS89" s="38">
        <f t="shared" si="16"/>
        <v>-23.978317959201974</v>
      </c>
      <c r="AT89" s="38">
        <f t="shared" si="17"/>
        <v>-23.365776204592301</v>
      </c>
      <c r="AU89" s="38">
        <f t="shared" si="18"/>
        <v>-24.13145339785439</v>
      </c>
      <c r="AV89" s="38">
        <f t="shared" si="19"/>
        <v>-23.212640765939884</v>
      </c>
    </row>
    <row r="90" spans="1:49">
      <c r="A90">
        <v>89</v>
      </c>
      <c r="B90" s="28">
        <v>39773</v>
      </c>
      <c r="C90" s="16">
        <v>2.4900000000000002</v>
      </c>
      <c r="D90" s="4" t="s">
        <v>22</v>
      </c>
      <c r="E90" s="139" t="s">
        <v>60</v>
      </c>
      <c r="F90" s="19">
        <v>-26.351240000000001</v>
      </c>
      <c r="G90" s="17">
        <v>0.99450941062942988</v>
      </c>
      <c r="H90" s="17">
        <v>-23.856370583999997</v>
      </c>
      <c r="I90" s="23">
        <v>-23.491265848181811</v>
      </c>
      <c r="J90" s="19">
        <v>-26.343779999999999</v>
      </c>
      <c r="K90" s="17">
        <v>-23.856258350000001</v>
      </c>
      <c r="L90" s="4"/>
      <c r="O90" s="3"/>
      <c r="AJ90" s="14">
        <f t="shared" si="10"/>
        <v>-25.865526658354099</v>
      </c>
      <c r="AK90" s="14">
        <f>AJ90-3*$AH$3</f>
        <v>-26.573991272525816</v>
      </c>
      <c r="AL90" s="14">
        <f>AJ90+3*$AH$3</f>
        <v>-25.157062044182382</v>
      </c>
      <c r="AP90" s="38">
        <f t="shared" si="13"/>
        <v>-23.672047081897137</v>
      </c>
      <c r="AQ90" s="38">
        <f t="shared" si="14"/>
        <v>-23.825182520549554</v>
      </c>
      <c r="AR90" s="38">
        <f t="shared" si="15"/>
        <v>-23.518911643244721</v>
      </c>
      <c r="AS90" s="38">
        <f t="shared" si="16"/>
        <v>-23.978317959201974</v>
      </c>
      <c r="AT90" s="38">
        <f t="shared" si="17"/>
        <v>-23.365776204592301</v>
      </c>
      <c r="AU90" s="38">
        <f t="shared" si="18"/>
        <v>-24.13145339785439</v>
      </c>
      <c r="AV90" s="38">
        <f t="shared" si="19"/>
        <v>-23.212640765939884</v>
      </c>
    </row>
    <row r="91" spans="1:49">
      <c r="A91">
        <v>90</v>
      </c>
      <c r="B91" s="28">
        <v>39773</v>
      </c>
      <c r="C91" s="16">
        <v>2.0270000000000001</v>
      </c>
      <c r="D91" s="4" t="s">
        <v>67</v>
      </c>
      <c r="E91" s="139" t="s">
        <v>68</v>
      </c>
      <c r="F91" s="19">
        <v>-26.09374</v>
      </c>
      <c r="G91" s="17">
        <v>0.99102429802211212</v>
      </c>
      <c r="H91" s="17">
        <v>-23.594596083999999</v>
      </c>
      <c r="I91" s="23">
        <v>-23.491265848181811</v>
      </c>
      <c r="J91" s="19">
        <v>-26.082000000000001</v>
      </c>
      <c r="K91" s="17">
        <v>-23.592515000000002</v>
      </c>
      <c r="L91" s="4"/>
      <c r="O91" s="3"/>
      <c r="AJ91" s="14">
        <f t="shared" si="10"/>
        <v>-25.865526658354099</v>
      </c>
      <c r="AK91" s="14">
        <f t="shared" si="23"/>
        <v>-26.573991272525816</v>
      </c>
      <c r="AL91" s="14">
        <f t="shared" si="24"/>
        <v>-25.157062044182382</v>
      </c>
      <c r="AP91" s="38">
        <f t="shared" si="13"/>
        <v>-23.672047081897137</v>
      </c>
      <c r="AQ91" s="38">
        <f t="shared" si="14"/>
        <v>-23.825182520549554</v>
      </c>
      <c r="AR91" s="38">
        <f t="shared" si="15"/>
        <v>-23.518911643244721</v>
      </c>
      <c r="AS91" s="38">
        <f t="shared" si="16"/>
        <v>-23.978317959201974</v>
      </c>
      <c r="AT91" s="38">
        <f t="shared" si="17"/>
        <v>-23.365776204592301</v>
      </c>
      <c r="AU91" s="38">
        <f t="shared" si="18"/>
        <v>-24.13145339785439</v>
      </c>
      <c r="AV91" s="38">
        <f t="shared" si="19"/>
        <v>-23.212640765939884</v>
      </c>
    </row>
    <row r="92" spans="1:49">
      <c r="A92">
        <v>91</v>
      </c>
      <c r="B92" s="28">
        <v>39773</v>
      </c>
      <c r="C92" s="16">
        <v>2.468</v>
      </c>
      <c r="D92" s="4" t="s">
        <v>69</v>
      </c>
      <c r="E92" s="139" t="s">
        <v>70</v>
      </c>
      <c r="F92" s="19">
        <v>-26.004490000000001</v>
      </c>
      <c r="G92" s="17">
        <v>1.0042755600776534</v>
      </c>
      <c r="H92" s="17">
        <v>-23.503864533999998</v>
      </c>
      <c r="I92" s="23">
        <v>-23.491265848181811</v>
      </c>
      <c r="J92" s="19">
        <v>-25.994289999999999</v>
      </c>
      <c r="K92" s="17">
        <v>-23.504147175000004</v>
      </c>
      <c r="L92" s="4"/>
      <c r="O92" s="3"/>
      <c r="AJ92" s="14">
        <f t="shared" si="10"/>
        <v>-25.865526658354099</v>
      </c>
      <c r="AK92" s="14">
        <f t="shared" si="23"/>
        <v>-26.573991272525816</v>
      </c>
      <c r="AL92" s="14">
        <f t="shared" si="24"/>
        <v>-25.157062044182382</v>
      </c>
      <c r="AP92" s="38">
        <f t="shared" si="13"/>
        <v>-23.672047081897137</v>
      </c>
      <c r="AQ92" s="38">
        <f t="shared" si="14"/>
        <v>-23.825182520549554</v>
      </c>
      <c r="AR92" s="38">
        <f t="shared" si="15"/>
        <v>-23.518911643244721</v>
      </c>
      <c r="AS92" s="38">
        <f t="shared" si="16"/>
        <v>-23.978317959201974</v>
      </c>
      <c r="AT92" s="38">
        <f t="shared" si="17"/>
        <v>-23.365776204592301</v>
      </c>
      <c r="AU92" s="38">
        <f t="shared" si="18"/>
        <v>-24.13145339785439</v>
      </c>
      <c r="AV92" s="38">
        <f t="shared" si="19"/>
        <v>-23.212640765939884</v>
      </c>
    </row>
    <row r="93" spans="1:49">
      <c r="A93">
        <v>92</v>
      </c>
      <c r="B93" s="28">
        <v>39773</v>
      </c>
      <c r="C93" s="16">
        <v>2.427</v>
      </c>
      <c r="D93" s="4" t="s">
        <v>71</v>
      </c>
      <c r="E93" s="139" t="s">
        <v>72</v>
      </c>
      <c r="F93" s="19">
        <v>-26.023859999999999</v>
      </c>
      <c r="G93" s="17">
        <v>0.99890721069807875</v>
      </c>
      <c r="H93" s="17">
        <v>-23.523556075999995</v>
      </c>
      <c r="I93" s="23">
        <v>-23.491265848181811</v>
      </c>
      <c r="J93" s="19">
        <v>-26.013590000000001</v>
      </c>
      <c r="K93" s="17">
        <v>-23.523591925000005</v>
      </c>
      <c r="L93" s="4"/>
      <c r="N93" s="105" t="s">
        <v>142</v>
      </c>
      <c r="O93" s="3"/>
      <c r="AJ93" s="14">
        <f t="shared" si="10"/>
        <v>-25.865526658354099</v>
      </c>
      <c r="AK93" s="14">
        <f t="shared" si="23"/>
        <v>-26.573991272525816</v>
      </c>
      <c r="AL93" s="14">
        <f t="shared" si="24"/>
        <v>-25.157062044182382</v>
      </c>
      <c r="AP93" s="38">
        <f t="shared" si="13"/>
        <v>-23.672047081897137</v>
      </c>
      <c r="AQ93" s="38">
        <f t="shared" si="14"/>
        <v>-23.825182520549554</v>
      </c>
      <c r="AR93" s="38">
        <f t="shared" si="15"/>
        <v>-23.518911643244721</v>
      </c>
      <c r="AS93" s="38">
        <f t="shared" si="16"/>
        <v>-23.978317959201974</v>
      </c>
      <c r="AT93" s="38">
        <f t="shared" si="17"/>
        <v>-23.365776204592301</v>
      </c>
      <c r="AU93" s="38">
        <f t="shared" si="18"/>
        <v>-24.13145339785439</v>
      </c>
      <c r="AV93" s="38">
        <f t="shared" si="19"/>
        <v>-23.212640765939884</v>
      </c>
    </row>
    <row r="94" spans="1:49">
      <c r="A94">
        <v>93</v>
      </c>
      <c r="B94" s="28">
        <v>39773</v>
      </c>
      <c r="C94" s="16">
        <v>2.548</v>
      </c>
      <c r="D94" s="4" t="s">
        <v>58</v>
      </c>
      <c r="E94" s="139" t="s">
        <v>59</v>
      </c>
      <c r="F94" s="19">
        <v>-26.11056</v>
      </c>
      <c r="G94" s="17">
        <v>0.9969321448165811</v>
      </c>
      <c r="H94" s="17">
        <v>-23.611695295999997</v>
      </c>
      <c r="I94" s="23">
        <v>-23.491265848181811</v>
      </c>
      <c r="J94" s="19">
        <v>-26.101420000000001</v>
      </c>
      <c r="K94" s="17">
        <v>-23.612080650000003</v>
      </c>
      <c r="L94" s="4"/>
      <c r="N94" s="105" t="s">
        <v>143</v>
      </c>
      <c r="AJ94" s="14">
        <f t="shared" si="10"/>
        <v>-25.865526658354099</v>
      </c>
      <c r="AK94" s="14">
        <f>AJ94-3*$AH$3</f>
        <v>-26.573991272525816</v>
      </c>
      <c r="AL94" s="14">
        <f>AJ94+3*$AH$3</f>
        <v>-25.157062044182382</v>
      </c>
      <c r="AP94" s="38">
        <f t="shared" si="13"/>
        <v>-23.672047081897137</v>
      </c>
      <c r="AQ94" s="38">
        <f t="shared" si="14"/>
        <v>-23.825182520549554</v>
      </c>
      <c r="AR94" s="38">
        <f t="shared" si="15"/>
        <v>-23.518911643244721</v>
      </c>
      <c r="AS94" s="38">
        <f t="shared" si="16"/>
        <v>-23.978317959201974</v>
      </c>
      <c r="AT94" s="38">
        <f t="shared" si="17"/>
        <v>-23.365776204592301</v>
      </c>
      <c r="AU94" s="38">
        <f t="shared" si="18"/>
        <v>-24.13145339785439</v>
      </c>
      <c r="AV94" s="38">
        <f t="shared" si="19"/>
        <v>-23.212640765939884</v>
      </c>
    </row>
    <row r="95" spans="1:49">
      <c r="A95">
        <v>94</v>
      </c>
      <c r="B95" s="28">
        <v>39778</v>
      </c>
      <c r="C95" s="16">
        <v>2.6779999999999999</v>
      </c>
      <c r="D95" s="4" t="s">
        <v>61</v>
      </c>
      <c r="E95" s="139" t="s">
        <v>62</v>
      </c>
      <c r="F95" s="19">
        <v>-26.018039999999999</v>
      </c>
      <c r="G95" s="17">
        <f t="shared" ref="G95:G102" si="27">(O78*L78)/C95</f>
        <v>0</v>
      </c>
      <c r="H95" s="17">
        <f t="shared" ref="H95:H101" si="28">(1.0207*F95)+3.0096</f>
        <v>-23.547013428</v>
      </c>
      <c r="I95" s="23">
        <v>-23.491265848181811</v>
      </c>
      <c r="J95" s="19">
        <v>-26.017340000000001</v>
      </c>
      <c r="K95" s="17">
        <f t="shared" ref="K95:K101" si="29">(1.0102*J95)+2.7311</f>
        <v>-23.551616868</v>
      </c>
      <c r="L95" s="59"/>
      <c r="N95" s="113" t="s">
        <v>140</v>
      </c>
      <c r="O95" s="114" t="s">
        <v>126</v>
      </c>
      <c r="P95" s="101"/>
      <c r="AJ95" s="14">
        <f t="shared" si="10"/>
        <v>-25.865526658354099</v>
      </c>
      <c r="AK95" s="14">
        <f t="shared" ref="AK95:AK158" si="30">AJ95-3*$AH$3</f>
        <v>-26.573991272525816</v>
      </c>
      <c r="AL95" s="14">
        <f t="shared" ref="AL95:AL158" si="31">AJ95+3*$AH$3</f>
        <v>-25.157062044182382</v>
      </c>
      <c r="AP95" s="38">
        <f t="shared" si="13"/>
        <v>-23.672047081897137</v>
      </c>
      <c r="AQ95" s="38">
        <f t="shared" si="14"/>
        <v>-23.825182520549554</v>
      </c>
      <c r="AR95" s="38">
        <f t="shared" si="15"/>
        <v>-23.518911643244721</v>
      </c>
      <c r="AS95" s="38">
        <f t="shared" si="16"/>
        <v>-23.978317959201974</v>
      </c>
      <c r="AT95" s="38">
        <f t="shared" si="17"/>
        <v>-23.365776204592301</v>
      </c>
      <c r="AU95" s="38">
        <f t="shared" si="18"/>
        <v>-24.13145339785439</v>
      </c>
      <c r="AV95" s="38">
        <f t="shared" si="19"/>
        <v>-23.212640765939884</v>
      </c>
    </row>
    <row r="96" spans="1:49">
      <c r="A96">
        <v>95</v>
      </c>
      <c r="B96" s="28">
        <v>39778</v>
      </c>
      <c r="C96" s="16">
        <v>2.355</v>
      </c>
      <c r="D96" s="4" t="s">
        <v>63</v>
      </c>
      <c r="E96" s="139" t="s">
        <v>64</v>
      </c>
      <c r="F96" s="19">
        <v>-26.16649</v>
      </c>
      <c r="G96" s="17">
        <f t="shared" si="27"/>
        <v>0</v>
      </c>
      <c r="H96" s="17">
        <f t="shared" si="28"/>
        <v>-23.698536343000001</v>
      </c>
      <c r="I96" s="23">
        <v>-23.491265848181811</v>
      </c>
      <c r="J96" s="19">
        <v>-26.167159999999999</v>
      </c>
      <c r="K96" s="17">
        <f t="shared" si="29"/>
        <v>-23.702965031999998</v>
      </c>
      <c r="L96" s="59"/>
      <c r="N96" s="115" t="s">
        <v>125</v>
      </c>
      <c r="O96" s="116">
        <v>-31.190976186978446</v>
      </c>
      <c r="P96" s="107"/>
      <c r="S96" s="106"/>
      <c r="T96" s="106"/>
      <c r="AJ96" s="14">
        <f t="shared" si="10"/>
        <v>-25.865526658354099</v>
      </c>
      <c r="AK96" s="14">
        <f t="shared" si="30"/>
        <v>-26.573991272525816</v>
      </c>
      <c r="AL96" s="14">
        <f t="shared" si="31"/>
        <v>-25.157062044182382</v>
      </c>
      <c r="AP96" s="38">
        <f t="shared" si="13"/>
        <v>-23.672047081897137</v>
      </c>
      <c r="AQ96" s="38">
        <f t="shared" si="14"/>
        <v>-23.825182520549554</v>
      </c>
      <c r="AR96" s="38">
        <f t="shared" si="15"/>
        <v>-23.518911643244721</v>
      </c>
      <c r="AS96" s="38">
        <f t="shared" si="16"/>
        <v>-23.978317959201974</v>
      </c>
      <c r="AT96" s="38">
        <f t="shared" si="17"/>
        <v>-23.365776204592301</v>
      </c>
      <c r="AU96" s="38">
        <f t="shared" si="18"/>
        <v>-24.13145339785439</v>
      </c>
      <c r="AV96" s="38">
        <f t="shared" si="19"/>
        <v>-23.212640765939884</v>
      </c>
    </row>
    <row r="97" spans="1:48">
      <c r="A97">
        <v>96</v>
      </c>
      <c r="B97" s="28">
        <v>39778</v>
      </c>
      <c r="C97" s="16">
        <v>2.8719999999999999</v>
      </c>
      <c r="D97" s="4" t="s">
        <v>65</v>
      </c>
      <c r="E97" s="139" t="s">
        <v>66</v>
      </c>
      <c r="F97" s="19">
        <v>-26.043040000000001</v>
      </c>
      <c r="G97" s="17">
        <f t="shared" si="27"/>
        <v>0</v>
      </c>
      <c r="H97" s="17">
        <f t="shared" si="28"/>
        <v>-23.572530928000003</v>
      </c>
      <c r="I97" s="23">
        <v>-23.491265848181811</v>
      </c>
      <c r="J97" s="19">
        <v>-26.0426</v>
      </c>
      <c r="K97" s="17">
        <f t="shared" si="29"/>
        <v>-23.577134519999998</v>
      </c>
      <c r="L97" s="59"/>
      <c r="N97" s="115" t="s">
        <v>124</v>
      </c>
      <c r="O97" s="116">
        <v>0.13714924966274786</v>
      </c>
      <c r="P97" s="107"/>
      <c r="S97" s="106"/>
      <c r="T97" s="106"/>
      <c r="AJ97" s="14">
        <f t="shared" si="10"/>
        <v>-25.865526658354099</v>
      </c>
      <c r="AK97" s="14">
        <f t="shared" si="30"/>
        <v>-26.573991272525816</v>
      </c>
      <c r="AL97" s="14">
        <f t="shared" si="31"/>
        <v>-25.157062044182382</v>
      </c>
      <c r="AP97" s="38">
        <f t="shared" si="13"/>
        <v>-23.672047081897137</v>
      </c>
      <c r="AQ97" s="38">
        <f t="shared" si="14"/>
        <v>-23.825182520549554</v>
      </c>
      <c r="AR97" s="38">
        <f t="shared" si="15"/>
        <v>-23.518911643244721</v>
      </c>
      <c r="AS97" s="38">
        <f t="shared" si="16"/>
        <v>-23.978317959201974</v>
      </c>
      <c r="AT97" s="38">
        <f t="shared" si="17"/>
        <v>-23.365776204592301</v>
      </c>
      <c r="AU97" s="38">
        <f t="shared" si="18"/>
        <v>-24.13145339785439</v>
      </c>
      <c r="AV97" s="38">
        <f t="shared" si="19"/>
        <v>-23.212640765939884</v>
      </c>
    </row>
    <row r="98" spans="1:48">
      <c r="A98">
        <v>97</v>
      </c>
      <c r="B98" s="28">
        <v>39778</v>
      </c>
      <c r="C98" s="16">
        <v>2.7</v>
      </c>
      <c r="D98" s="4" t="s">
        <v>22</v>
      </c>
      <c r="E98" s="139" t="s">
        <v>60</v>
      </c>
      <c r="F98" s="19">
        <v>-26.042950000000001</v>
      </c>
      <c r="G98" s="17">
        <f t="shared" si="27"/>
        <v>0</v>
      </c>
      <c r="H98" s="17">
        <f>(1.0207*F98)+3.0096</f>
        <v>-23.572439065000001</v>
      </c>
      <c r="I98" s="23">
        <v>-23.491265848181811</v>
      </c>
      <c r="J98" s="19">
        <v>-26.042470000000002</v>
      </c>
      <c r="K98" s="17">
        <f>(1.0102*J98)+2.7311</f>
        <v>-23.577003194</v>
      </c>
      <c r="L98" s="59"/>
      <c r="N98" s="115" t="s">
        <v>123</v>
      </c>
      <c r="O98" s="117">
        <f>ABS(O97/O96)*100</f>
        <v>0.43970810288395101</v>
      </c>
      <c r="P98" s="109"/>
      <c r="S98" s="108"/>
      <c r="T98" s="108"/>
      <c r="AJ98" s="14">
        <f t="shared" si="10"/>
        <v>-25.865526658354099</v>
      </c>
      <c r="AK98" s="14">
        <f t="shared" si="30"/>
        <v>-26.573991272525816</v>
      </c>
      <c r="AL98" s="14">
        <f t="shared" si="31"/>
        <v>-25.157062044182382</v>
      </c>
      <c r="AP98" s="38">
        <f t="shared" si="13"/>
        <v>-23.672047081897137</v>
      </c>
      <c r="AQ98" s="38">
        <f t="shared" si="14"/>
        <v>-23.825182520549554</v>
      </c>
      <c r="AR98" s="38">
        <f t="shared" si="15"/>
        <v>-23.518911643244721</v>
      </c>
      <c r="AS98" s="38">
        <f t="shared" si="16"/>
        <v>-23.978317959201974</v>
      </c>
      <c r="AT98" s="38">
        <f t="shared" si="17"/>
        <v>-23.365776204592301</v>
      </c>
      <c r="AU98" s="38">
        <f t="shared" si="18"/>
        <v>-24.13145339785439</v>
      </c>
      <c r="AV98" s="38">
        <f t="shared" si="19"/>
        <v>-23.212640765939884</v>
      </c>
    </row>
    <row r="99" spans="1:48">
      <c r="A99">
        <v>98</v>
      </c>
      <c r="B99" s="28">
        <v>39778</v>
      </c>
      <c r="C99" s="16">
        <v>0.98</v>
      </c>
      <c r="D99" s="4" t="s">
        <v>67</v>
      </c>
      <c r="E99" s="139" t="s">
        <v>68</v>
      </c>
      <c r="F99" s="19">
        <v>-26.10406</v>
      </c>
      <c r="G99" s="17">
        <f t="shared" si="27"/>
        <v>0</v>
      </c>
      <c r="H99" s="17">
        <f t="shared" si="28"/>
        <v>-23.634814041999999</v>
      </c>
      <c r="I99" s="23">
        <v>-23.491265848181811</v>
      </c>
      <c r="J99" s="19">
        <v>-26.104189999999999</v>
      </c>
      <c r="K99" s="17">
        <f t="shared" si="29"/>
        <v>-23.639352737999996</v>
      </c>
      <c r="L99" s="59"/>
      <c r="N99" s="115" t="s">
        <v>122</v>
      </c>
      <c r="O99" s="117">
        <f>(O96/O103)*100</f>
        <v>99.686714778287723</v>
      </c>
      <c r="P99" s="109"/>
      <c r="S99" s="108"/>
      <c r="T99" s="108"/>
      <c r="AJ99" s="14">
        <f t="shared" si="10"/>
        <v>-25.865526658354099</v>
      </c>
      <c r="AK99" s="14">
        <f t="shared" si="30"/>
        <v>-26.573991272525816</v>
      </c>
      <c r="AL99" s="14">
        <f t="shared" si="31"/>
        <v>-25.157062044182382</v>
      </c>
      <c r="AP99" s="38">
        <f t="shared" si="13"/>
        <v>-23.672047081897137</v>
      </c>
      <c r="AQ99" s="38">
        <f t="shared" si="14"/>
        <v>-23.825182520549554</v>
      </c>
      <c r="AR99" s="38">
        <f t="shared" si="15"/>
        <v>-23.518911643244721</v>
      </c>
      <c r="AS99" s="38">
        <f t="shared" si="16"/>
        <v>-23.978317959201974</v>
      </c>
      <c r="AT99" s="38">
        <f t="shared" si="17"/>
        <v>-23.365776204592301</v>
      </c>
      <c r="AU99" s="38">
        <f t="shared" si="18"/>
        <v>-24.13145339785439</v>
      </c>
      <c r="AV99" s="38">
        <f t="shared" si="19"/>
        <v>-23.212640765939884</v>
      </c>
    </row>
    <row r="100" spans="1:48">
      <c r="A100">
        <v>99</v>
      </c>
      <c r="B100" s="28">
        <v>39778</v>
      </c>
      <c r="C100" s="16">
        <v>2.234</v>
      </c>
      <c r="D100" s="4" t="s">
        <v>69</v>
      </c>
      <c r="E100" s="139" t="s">
        <v>70</v>
      </c>
      <c r="F100" s="19">
        <v>-26.193249999999999</v>
      </c>
      <c r="G100" s="17">
        <f t="shared" si="27"/>
        <v>0</v>
      </c>
      <c r="H100" s="17">
        <f t="shared" si="28"/>
        <v>-23.725850274999999</v>
      </c>
      <c r="I100" s="23">
        <v>-23.491265848181811</v>
      </c>
      <c r="J100" s="19">
        <v>-26.194240000000001</v>
      </c>
      <c r="K100" s="17">
        <f t="shared" si="29"/>
        <v>-23.730321247999999</v>
      </c>
      <c r="L100" s="59"/>
      <c r="N100" s="115" t="s">
        <v>121</v>
      </c>
      <c r="O100" s="118">
        <v>231</v>
      </c>
      <c r="P100" s="101"/>
      <c r="AJ100" s="14">
        <f t="shared" si="10"/>
        <v>-25.865526658354099</v>
      </c>
      <c r="AK100" s="14">
        <f t="shared" si="30"/>
        <v>-26.573991272525816</v>
      </c>
      <c r="AL100" s="14">
        <f t="shared" si="31"/>
        <v>-25.157062044182382</v>
      </c>
      <c r="AP100" s="38">
        <f t="shared" si="13"/>
        <v>-23.672047081897137</v>
      </c>
      <c r="AQ100" s="38">
        <f t="shared" si="14"/>
        <v>-23.825182520549554</v>
      </c>
      <c r="AR100" s="38">
        <f t="shared" si="15"/>
        <v>-23.518911643244721</v>
      </c>
      <c r="AS100" s="38">
        <f t="shared" si="16"/>
        <v>-23.978317959201974</v>
      </c>
      <c r="AT100" s="38">
        <f t="shared" si="17"/>
        <v>-23.365776204592301</v>
      </c>
      <c r="AU100" s="38">
        <f t="shared" si="18"/>
        <v>-24.13145339785439</v>
      </c>
      <c r="AV100" s="38">
        <f t="shared" si="19"/>
        <v>-23.212640765939884</v>
      </c>
    </row>
    <row r="101" spans="1:48">
      <c r="A101">
        <v>100</v>
      </c>
      <c r="B101" s="28">
        <v>39778</v>
      </c>
      <c r="C101" s="16">
        <v>2.4</v>
      </c>
      <c r="D101" s="4" t="s">
        <v>71</v>
      </c>
      <c r="E101" s="139" t="s">
        <v>72</v>
      </c>
      <c r="F101" s="19">
        <v>-26.178039999999999</v>
      </c>
      <c r="G101" s="17">
        <f t="shared" si="27"/>
        <v>0</v>
      </c>
      <c r="H101" s="17">
        <f t="shared" si="28"/>
        <v>-23.710325427999997</v>
      </c>
      <c r="I101" s="23">
        <v>-23.491265848181811</v>
      </c>
      <c r="J101" s="19">
        <v>-26.178799999999999</v>
      </c>
      <c r="K101" s="17">
        <f t="shared" si="29"/>
        <v>-23.714723759999998</v>
      </c>
      <c r="L101" s="59"/>
      <c r="N101" s="115"/>
      <c r="O101" s="118"/>
      <c r="P101" s="101"/>
      <c r="AJ101" s="14">
        <f t="shared" si="10"/>
        <v>-25.865526658354099</v>
      </c>
      <c r="AK101" s="14">
        <f t="shared" si="30"/>
        <v>-26.573991272525816</v>
      </c>
      <c r="AL101" s="14">
        <f t="shared" si="31"/>
        <v>-25.157062044182382</v>
      </c>
      <c r="AP101" s="38">
        <f t="shared" si="13"/>
        <v>-23.672047081897137</v>
      </c>
      <c r="AQ101" s="38">
        <f t="shared" si="14"/>
        <v>-23.825182520549554</v>
      </c>
      <c r="AR101" s="38">
        <f t="shared" si="15"/>
        <v>-23.518911643244721</v>
      </c>
      <c r="AS101" s="38">
        <f t="shared" si="16"/>
        <v>-23.978317959201974</v>
      </c>
      <c r="AT101" s="38">
        <f t="shared" si="17"/>
        <v>-23.365776204592301</v>
      </c>
      <c r="AU101" s="38">
        <f t="shared" si="18"/>
        <v>-24.13145339785439</v>
      </c>
      <c r="AV101" s="38">
        <f t="shared" si="19"/>
        <v>-23.212640765939884</v>
      </c>
    </row>
    <row r="102" spans="1:48">
      <c r="A102">
        <v>101</v>
      </c>
      <c r="B102" s="28">
        <v>39778</v>
      </c>
      <c r="C102" s="16">
        <v>2.5270000000000001</v>
      </c>
      <c r="D102" s="4" t="s">
        <v>58</v>
      </c>
      <c r="E102" s="139" t="s">
        <v>59</v>
      </c>
      <c r="F102" s="19">
        <v>-26.129580000000001</v>
      </c>
      <c r="G102" s="17">
        <f t="shared" si="27"/>
        <v>0</v>
      </c>
      <c r="H102" s="17">
        <f>(1.0207*F102)+3.0096</f>
        <v>-23.660862305999999</v>
      </c>
      <c r="I102" s="23">
        <v>-23.491265848181811</v>
      </c>
      <c r="J102" s="19">
        <v>-26.129860000000001</v>
      </c>
      <c r="K102" s="17">
        <f>(1.0102*J102)+2.7311</f>
        <v>-23.665284571999997</v>
      </c>
      <c r="L102" s="59"/>
      <c r="N102" s="115" t="s">
        <v>128</v>
      </c>
      <c r="O102" s="117">
        <v>49.43</v>
      </c>
      <c r="P102" s="101"/>
      <c r="S102" s="108"/>
      <c r="AJ102" s="14">
        <f t="shared" si="10"/>
        <v>-25.865526658354099</v>
      </c>
      <c r="AK102" s="14">
        <f t="shared" si="30"/>
        <v>-26.573991272525816</v>
      </c>
      <c r="AL102" s="14">
        <f t="shared" si="31"/>
        <v>-25.157062044182382</v>
      </c>
      <c r="AP102" s="38">
        <f t="shared" si="13"/>
        <v>-23.672047081897137</v>
      </c>
      <c r="AQ102" s="38">
        <f t="shared" si="14"/>
        <v>-23.825182520549554</v>
      </c>
      <c r="AR102" s="38">
        <f t="shared" si="15"/>
        <v>-23.518911643244721</v>
      </c>
      <c r="AS102" s="38">
        <f t="shared" si="16"/>
        <v>-23.978317959201974</v>
      </c>
      <c r="AT102" s="38">
        <f t="shared" si="17"/>
        <v>-23.365776204592301</v>
      </c>
      <c r="AU102" s="38">
        <f t="shared" si="18"/>
        <v>-24.13145339785439</v>
      </c>
      <c r="AV102" s="38">
        <f t="shared" si="19"/>
        <v>-23.212640765939884</v>
      </c>
    </row>
    <row r="103" spans="1:48">
      <c r="A103">
        <v>102</v>
      </c>
      <c r="B103" s="67">
        <v>39786</v>
      </c>
      <c r="C103" s="70">
        <v>2.6320000000000001</v>
      </c>
      <c r="D103" s="71" t="s">
        <v>56</v>
      </c>
      <c r="E103" s="140" t="s">
        <v>57</v>
      </c>
      <c r="F103" s="24">
        <v>-26.13449</v>
      </c>
      <c r="H103" s="17">
        <v>-23.727195636000001</v>
      </c>
      <c r="J103" s="69">
        <v>-26.13449</v>
      </c>
      <c r="K103" s="69">
        <v>-23.727195636000001</v>
      </c>
      <c r="L103" s="59"/>
      <c r="N103" s="115" t="s">
        <v>127</v>
      </c>
      <c r="O103" s="118">
        <v>-31.289000000000001</v>
      </c>
      <c r="P103" s="101"/>
      <c r="AJ103" s="14">
        <f t="shared" si="10"/>
        <v>-25.865526658354099</v>
      </c>
      <c r="AK103" s="14">
        <f t="shared" si="30"/>
        <v>-26.573991272525816</v>
      </c>
      <c r="AL103" s="14">
        <f t="shared" si="31"/>
        <v>-25.157062044182382</v>
      </c>
      <c r="AP103" s="38">
        <f t="shared" si="13"/>
        <v>-23.672047081897137</v>
      </c>
      <c r="AQ103" s="38">
        <f t="shared" si="14"/>
        <v>-23.825182520549554</v>
      </c>
      <c r="AR103" s="38">
        <f t="shared" si="15"/>
        <v>-23.518911643244721</v>
      </c>
      <c r="AS103" s="38">
        <f t="shared" si="16"/>
        <v>-23.978317959201974</v>
      </c>
      <c r="AT103" s="38">
        <f t="shared" si="17"/>
        <v>-23.365776204592301</v>
      </c>
      <c r="AU103" s="38">
        <f t="shared" si="18"/>
        <v>-24.13145339785439</v>
      </c>
      <c r="AV103" s="38">
        <f t="shared" si="19"/>
        <v>-23.212640765939884</v>
      </c>
    </row>
    <row r="104" spans="1:48">
      <c r="A104">
        <v>103</v>
      </c>
      <c r="B104" s="67">
        <v>39786</v>
      </c>
      <c r="C104" s="70">
        <v>2.5720000000000001</v>
      </c>
      <c r="D104" s="71" t="s">
        <v>61</v>
      </c>
      <c r="E104" s="140" t="s">
        <v>62</v>
      </c>
      <c r="F104" s="24">
        <v>-26.097180000000002</v>
      </c>
      <c r="H104" s="17">
        <v>-23.689273752000002</v>
      </c>
      <c r="J104" s="69">
        <v>-26.097180000000002</v>
      </c>
      <c r="K104" s="69">
        <v>-23.689273752000002</v>
      </c>
      <c r="L104" s="59"/>
      <c r="N104" s="115"/>
      <c r="O104" s="118"/>
      <c r="P104"/>
      <c r="AG104" s="14"/>
      <c r="AH104" s="14"/>
      <c r="AI104" s="14"/>
      <c r="AJ104" s="14">
        <f t="shared" si="10"/>
        <v>-25.865526658354099</v>
      </c>
      <c r="AK104" s="14">
        <f t="shared" si="30"/>
        <v>-26.573991272525816</v>
      </c>
      <c r="AL104" s="14">
        <f t="shared" si="31"/>
        <v>-25.157062044182382</v>
      </c>
      <c r="AP104" s="38">
        <f t="shared" si="13"/>
        <v>-23.672047081897137</v>
      </c>
      <c r="AQ104" s="38">
        <f t="shared" si="14"/>
        <v>-23.825182520549554</v>
      </c>
      <c r="AR104" s="38">
        <f t="shared" si="15"/>
        <v>-23.518911643244721</v>
      </c>
      <c r="AS104" s="38">
        <f t="shared" si="16"/>
        <v>-23.978317959201974</v>
      </c>
      <c r="AT104" s="38">
        <f t="shared" si="17"/>
        <v>-23.365776204592301</v>
      </c>
      <c r="AU104" s="38">
        <f t="shared" si="18"/>
        <v>-24.13145339785439</v>
      </c>
      <c r="AV104" s="38">
        <f t="shared" si="19"/>
        <v>-23.212640765939884</v>
      </c>
    </row>
    <row r="105" spans="1:48">
      <c r="A105">
        <v>104</v>
      </c>
      <c r="B105" s="67">
        <v>39786</v>
      </c>
      <c r="C105" s="70">
        <v>2.5990000000000002</v>
      </c>
      <c r="D105" s="71" t="s">
        <v>63</v>
      </c>
      <c r="E105" s="140" t="s">
        <v>64</v>
      </c>
      <c r="F105" s="24">
        <v>-25.984089999999998</v>
      </c>
      <c r="H105" s="17">
        <v>-23.574329075999998</v>
      </c>
      <c r="J105" s="69">
        <v>-25.984089999999998</v>
      </c>
      <c r="K105" s="69">
        <v>-23.574329075999998</v>
      </c>
      <c r="L105" s="59"/>
      <c r="N105" s="121"/>
      <c r="O105" s="122"/>
      <c r="P105"/>
      <c r="AG105" s="14"/>
      <c r="AH105" s="14"/>
      <c r="AI105" s="14"/>
      <c r="AJ105" s="14">
        <f t="shared" si="10"/>
        <v>-25.865526658354099</v>
      </c>
      <c r="AK105" s="14">
        <f t="shared" si="30"/>
        <v>-26.573991272525816</v>
      </c>
      <c r="AL105" s="14">
        <f t="shared" si="31"/>
        <v>-25.157062044182382</v>
      </c>
      <c r="AP105" s="38">
        <f t="shared" si="13"/>
        <v>-23.672047081897137</v>
      </c>
      <c r="AQ105" s="38">
        <f t="shared" si="14"/>
        <v>-23.825182520549554</v>
      </c>
      <c r="AR105" s="38">
        <f t="shared" si="15"/>
        <v>-23.518911643244721</v>
      </c>
      <c r="AS105" s="38">
        <f t="shared" si="16"/>
        <v>-23.978317959201974</v>
      </c>
      <c r="AT105" s="38">
        <f t="shared" si="17"/>
        <v>-23.365776204592301</v>
      </c>
      <c r="AU105" s="38">
        <f t="shared" si="18"/>
        <v>-24.13145339785439</v>
      </c>
      <c r="AV105" s="38">
        <f t="shared" si="19"/>
        <v>-23.212640765939884</v>
      </c>
    </row>
    <row r="106" spans="1:48">
      <c r="A106">
        <v>105</v>
      </c>
      <c r="B106" s="67">
        <v>39786</v>
      </c>
      <c r="C106" s="70">
        <v>2.399</v>
      </c>
      <c r="D106" s="71" t="s">
        <v>65</v>
      </c>
      <c r="E106" s="140" t="s">
        <v>66</v>
      </c>
      <c r="F106" s="24">
        <v>-26.113939999999999</v>
      </c>
      <c r="H106" s="17">
        <v>-23.706308616000001</v>
      </c>
      <c r="J106" s="69">
        <v>-26.113939999999999</v>
      </c>
      <c r="K106" s="69">
        <v>-23.706308616000001</v>
      </c>
      <c r="L106" s="59"/>
      <c r="N106" s="113" t="s">
        <v>83</v>
      </c>
      <c r="O106" s="114" t="s">
        <v>126</v>
      </c>
      <c r="P106"/>
      <c r="AG106" s="14"/>
      <c r="AH106" s="14"/>
      <c r="AI106" s="14"/>
      <c r="AJ106" s="14">
        <f t="shared" si="10"/>
        <v>-25.865526658354099</v>
      </c>
      <c r="AK106" s="14">
        <f t="shared" si="30"/>
        <v>-26.573991272525816</v>
      </c>
      <c r="AL106" s="14">
        <f t="shared" si="31"/>
        <v>-25.157062044182382</v>
      </c>
      <c r="AP106" s="38">
        <f t="shared" si="13"/>
        <v>-23.672047081897137</v>
      </c>
      <c r="AQ106" s="38">
        <f t="shared" si="14"/>
        <v>-23.825182520549554</v>
      </c>
      <c r="AR106" s="38">
        <f t="shared" si="15"/>
        <v>-23.518911643244721</v>
      </c>
      <c r="AS106" s="38">
        <f t="shared" si="16"/>
        <v>-23.978317959201974</v>
      </c>
      <c r="AT106" s="38">
        <f t="shared" si="17"/>
        <v>-23.365776204592301</v>
      </c>
      <c r="AU106" s="38">
        <f t="shared" si="18"/>
        <v>-24.13145339785439</v>
      </c>
      <c r="AV106" s="38">
        <f t="shared" si="19"/>
        <v>-23.212640765939884</v>
      </c>
    </row>
    <row r="107" spans="1:48">
      <c r="A107">
        <v>106</v>
      </c>
      <c r="B107" s="67">
        <v>39786</v>
      </c>
      <c r="C107" s="70">
        <v>2.613</v>
      </c>
      <c r="D107" s="71" t="s">
        <v>22</v>
      </c>
      <c r="E107" s="140" t="s">
        <v>60</v>
      </c>
      <c r="F107" s="24">
        <v>-26.03293</v>
      </c>
      <c r="H107" s="17">
        <v>-23.623970052000001</v>
      </c>
      <c r="J107" s="69">
        <v>-26.03293</v>
      </c>
      <c r="K107" s="69">
        <v>-23.623970052000001</v>
      </c>
      <c r="L107" s="59"/>
      <c r="N107" s="115" t="s">
        <v>125</v>
      </c>
      <c r="O107" s="116">
        <v>-23.632315435690707</v>
      </c>
      <c r="P107" s="106"/>
      <c r="S107" s="106"/>
      <c r="T107" s="106"/>
      <c r="AG107" s="14"/>
      <c r="AH107" s="14"/>
      <c r="AI107" s="14"/>
      <c r="AJ107" s="14">
        <f t="shared" si="10"/>
        <v>-25.865526658354099</v>
      </c>
      <c r="AK107" s="14">
        <f t="shared" si="30"/>
        <v>-26.573991272525816</v>
      </c>
      <c r="AL107" s="14">
        <f t="shared" si="31"/>
        <v>-25.157062044182382</v>
      </c>
      <c r="AP107" s="38">
        <f t="shared" si="13"/>
        <v>-23.672047081897137</v>
      </c>
      <c r="AQ107" s="38">
        <f t="shared" si="14"/>
        <v>-23.825182520549554</v>
      </c>
      <c r="AR107" s="38">
        <f t="shared" si="15"/>
        <v>-23.518911643244721</v>
      </c>
      <c r="AS107" s="38">
        <f t="shared" si="16"/>
        <v>-23.978317959201974</v>
      </c>
      <c r="AT107" s="38">
        <f t="shared" si="17"/>
        <v>-23.365776204592301</v>
      </c>
      <c r="AU107" s="38">
        <f t="shared" si="18"/>
        <v>-24.13145339785439</v>
      </c>
      <c r="AV107" s="38">
        <f t="shared" si="19"/>
        <v>-23.212640765939884</v>
      </c>
    </row>
    <row r="108" spans="1:48">
      <c r="A108">
        <v>107</v>
      </c>
      <c r="B108" s="67">
        <v>39786</v>
      </c>
      <c r="C108" s="70">
        <v>2.31</v>
      </c>
      <c r="D108" s="71" t="s">
        <v>67</v>
      </c>
      <c r="E108" s="140" t="s">
        <v>68</v>
      </c>
      <c r="F108" s="24">
        <v>-26.067299999999999</v>
      </c>
      <c r="H108" s="17">
        <v>-23.658903720000001</v>
      </c>
      <c r="J108" s="69">
        <v>-26.067299999999999</v>
      </c>
      <c r="K108" s="69">
        <v>-23.658903720000001</v>
      </c>
      <c r="L108" s="59"/>
      <c r="N108" s="115" t="s">
        <v>124</v>
      </c>
      <c r="O108" s="116">
        <v>0.14398929273211925</v>
      </c>
      <c r="P108" s="106"/>
      <c r="S108" s="106"/>
      <c r="T108" s="106"/>
      <c r="AG108" s="14"/>
      <c r="AH108" s="14"/>
      <c r="AI108" s="14"/>
      <c r="AJ108" s="14">
        <f t="shared" si="10"/>
        <v>-25.865526658354099</v>
      </c>
      <c r="AK108" s="14">
        <f t="shared" si="30"/>
        <v>-26.573991272525816</v>
      </c>
      <c r="AL108" s="14">
        <f t="shared" si="31"/>
        <v>-25.157062044182382</v>
      </c>
      <c r="AP108" s="38">
        <f t="shared" si="13"/>
        <v>-23.672047081897137</v>
      </c>
      <c r="AQ108" s="38">
        <f t="shared" si="14"/>
        <v>-23.825182520549554</v>
      </c>
      <c r="AR108" s="38">
        <f t="shared" si="15"/>
        <v>-23.518911643244721</v>
      </c>
      <c r="AS108" s="38">
        <f t="shared" si="16"/>
        <v>-23.978317959201974</v>
      </c>
      <c r="AT108" s="38">
        <f t="shared" si="17"/>
        <v>-23.365776204592301</v>
      </c>
      <c r="AU108" s="38">
        <f t="shared" si="18"/>
        <v>-24.13145339785439</v>
      </c>
      <c r="AV108" s="38">
        <f t="shared" si="19"/>
        <v>-23.212640765939884</v>
      </c>
    </row>
    <row r="109" spans="1:48">
      <c r="A109">
        <v>108</v>
      </c>
      <c r="B109" s="67">
        <v>39786</v>
      </c>
      <c r="C109" s="70">
        <v>1.778</v>
      </c>
      <c r="D109" s="71" t="s">
        <v>69</v>
      </c>
      <c r="E109" s="140" t="s">
        <v>70</v>
      </c>
      <c r="F109" s="24">
        <v>-26.172650000000001</v>
      </c>
      <c r="H109" s="17">
        <v>-23.765981460000003</v>
      </c>
      <c r="J109" s="69">
        <v>-26.172650000000001</v>
      </c>
      <c r="K109" s="69">
        <v>-23.765981460000003</v>
      </c>
      <c r="L109" s="59"/>
      <c r="N109" s="115" t="s">
        <v>123</v>
      </c>
      <c r="O109" s="117">
        <f>ABS(O108/O107)*100</f>
        <v>0.60928982233649187</v>
      </c>
      <c r="P109" s="108"/>
      <c r="S109" s="108"/>
      <c r="T109" s="108"/>
      <c r="AG109" s="14"/>
      <c r="AH109" s="14"/>
      <c r="AI109" s="14"/>
      <c r="AJ109" s="14">
        <f t="shared" si="10"/>
        <v>-25.865526658354099</v>
      </c>
      <c r="AK109" s="14">
        <f t="shared" si="30"/>
        <v>-26.573991272525816</v>
      </c>
      <c r="AL109" s="14">
        <f t="shared" si="31"/>
        <v>-25.157062044182382</v>
      </c>
      <c r="AP109" s="38">
        <f t="shared" si="13"/>
        <v>-23.672047081897137</v>
      </c>
      <c r="AQ109" s="38">
        <f t="shared" si="14"/>
        <v>-23.825182520549554</v>
      </c>
      <c r="AR109" s="38">
        <f t="shared" si="15"/>
        <v>-23.518911643244721</v>
      </c>
      <c r="AS109" s="38">
        <f t="shared" si="16"/>
        <v>-23.978317959201974</v>
      </c>
      <c r="AT109" s="38">
        <f t="shared" si="17"/>
        <v>-23.365776204592301</v>
      </c>
      <c r="AU109" s="38">
        <f t="shared" si="18"/>
        <v>-24.13145339785439</v>
      </c>
      <c r="AV109" s="38">
        <f t="shared" si="19"/>
        <v>-23.212640765939884</v>
      </c>
    </row>
    <row r="110" spans="1:48">
      <c r="A110">
        <v>109</v>
      </c>
      <c r="B110" s="67">
        <v>39786</v>
      </c>
      <c r="C110" s="70">
        <v>2.8980000000000001</v>
      </c>
      <c r="D110" s="71" t="s">
        <v>71</v>
      </c>
      <c r="E110" s="140" t="s">
        <v>72</v>
      </c>
      <c r="F110" s="24">
        <v>-26.03595</v>
      </c>
      <c r="H110" s="17">
        <v>-23.627039580000002</v>
      </c>
      <c r="J110" s="69">
        <v>-26.03595</v>
      </c>
      <c r="K110" s="69">
        <v>-23.627039580000002</v>
      </c>
      <c r="L110" s="59"/>
      <c r="N110" s="115" t="s">
        <v>122</v>
      </c>
      <c r="O110" s="117">
        <f>O107/O114*100</f>
        <v>100.60157266906775</v>
      </c>
      <c r="P110" s="108"/>
      <c r="S110" s="108"/>
      <c r="T110" s="108"/>
      <c r="AG110" s="14"/>
      <c r="AH110" s="14"/>
      <c r="AI110" s="14"/>
      <c r="AJ110" s="14">
        <f t="shared" si="10"/>
        <v>-25.865526658354099</v>
      </c>
      <c r="AK110" s="14">
        <f t="shared" si="30"/>
        <v>-26.573991272525816</v>
      </c>
      <c r="AL110" s="14">
        <f t="shared" si="31"/>
        <v>-25.157062044182382</v>
      </c>
      <c r="AP110" s="38">
        <f t="shared" si="13"/>
        <v>-23.672047081897137</v>
      </c>
      <c r="AQ110" s="38">
        <f t="shared" si="14"/>
        <v>-23.825182520549554</v>
      </c>
      <c r="AR110" s="38">
        <f t="shared" si="15"/>
        <v>-23.518911643244721</v>
      </c>
      <c r="AS110" s="38">
        <f t="shared" si="16"/>
        <v>-23.978317959201974</v>
      </c>
      <c r="AT110" s="38">
        <f t="shared" si="17"/>
        <v>-23.365776204592301</v>
      </c>
      <c r="AU110" s="38">
        <f t="shared" si="18"/>
        <v>-24.13145339785439</v>
      </c>
      <c r="AV110" s="38">
        <f t="shared" si="19"/>
        <v>-23.212640765939884</v>
      </c>
    </row>
    <row r="111" spans="1:48">
      <c r="A111">
        <v>110</v>
      </c>
      <c r="B111" s="67">
        <v>39786</v>
      </c>
      <c r="C111" s="70">
        <v>2.2930000000000001</v>
      </c>
      <c r="D111" s="71" t="s">
        <v>58</v>
      </c>
      <c r="E111" s="140" t="s">
        <v>59</v>
      </c>
      <c r="F111" s="24">
        <v>-25.993390000000002</v>
      </c>
      <c r="H111" s="17">
        <v>-23.583781596000001</v>
      </c>
      <c r="J111" s="69">
        <v>-25.993390000000002</v>
      </c>
      <c r="K111" s="69">
        <v>-23.583781596000001</v>
      </c>
      <c r="L111" s="59"/>
      <c r="N111" s="115" t="s">
        <v>121</v>
      </c>
      <c r="O111" s="118">
        <v>236</v>
      </c>
      <c r="P111"/>
      <c r="AG111" s="14"/>
      <c r="AH111" s="14"/>
      <c r="AI111" s="14"/>
      <c r="AJ111" s="14">
        <f t="shared" si="10"/>
        <v>-25.865526658354099</v>
      </c>
      <c r="AK111" s="14">
        <f t="shared" si="30"/>
        <v>-26.573991272525816</v>
      </c>
      <c r="AL111" s="14">
        <f t="shared" si="31"/>
        <v>-25.157062044182382</v>
      </c>
      <c r="AP111" s="38">
        <f t="shared" si="13"/>
        <v>-23.672047081897137</v>
      </c>
      <c r="AQ111" s="38">
        <f t="shared" si="14"/>
        <v>-23.825182520549554</v>
      </c>
      <c r="AR111" s="38">
        <f t="shared" si="15"/>
        <v>-23.518911643244721</v>
      </c>
      <c r="AS111" s="38">
        <f t="shared" si="16"/>
        <v>-23.978317959201974</v>
      </c>
      <c r="AT111" s="38">
        <f t="shared" si="17"/>
        <v>-23.365776204592301</v>
      </c>
      <c r="AU111" s="38">
        <f t="shared" si="18"/>
        <v>-24.13145339785439</v>
      </c>
      <c r="AV111" s="38">
        <f t="shared" si="19"/>
        <v>-23.212640765939884</v>
      </c>
    </row>
    <row r="112" spans="1:48">
      <c r="A112">
        <v>111</v>
      </c>
      <c r="B112" s="67">
        <v>39793</v>
      </c>
      <c r="C112" s="70">
        <v>2.766</v>
      </c>
      <c r="D112" s="71" t="s">
        <v>56</v>
      </c>
      <c r="E112" s="140" t="s">
        <v>57</v>
      </c>
      <c r="F112" s="24">
        <v>-26.157920000000001</v>
      </c>
      <c r="G112" s="69"/>
      <c r="H112" s="69">
        <v>-23.767872912000005</v>
      </c>
      <c r="I112" s="24"/>
      <c r="J112" s="24">
        <v>-26.13974</v>
      </c>
      <c r="K112" s="69">
        <v>-23.767872912000005</v>
      </c>
      <c r="L112" s="59"/>
      <c r="N112" s="115"/>
      <c r="O112" s="118"/>
      <c r="P112"/>
      <c r="AG112" s="14"/>
      <c r="AH112" s="14"/>
      <c r="AI112" s="14"/>
      <c r="AJ112" s="14">
        <f t="shared" si="10"/>
        <v>-25.865526658354099</v>
      </c>
      <c r="AK112" s="14">
        <f t="shared" si="30"/>
        <v>-26.573991272525816</v>
      </c>
      <c r="AL112" s="14">
        <f t="shared" si="31"/>
        <v>-25.157062044182382</v>
      </c>
      <c r="AP112" s="38">
        <f t="shared" si="13"/>
        <v>-23.672047081897137</v>
      </c>
      <c r="AQ112" s="38">
        <f t="shared" si="14"/>
        <v>-23.825182520549554</v>
      </c>
      <c r="AR112" s="38">
        <f t="shared" si="15"/>
        <v>-23.518911643244721</v>
      </c>
      <c r="AS112" s="38">
        <f t="shared" si="16"/>
        <v>-23.978317959201974</v>
      </c>
      <c r="AT112" s="38">
        <f t="shared" si="17"/>
        <v>-23.365776204592301</v>
      </c>
      <c r="AU112" s="38">
        <f t="shared" si="18"/>
        <v>-24.13145339785439</v>
      </c>
      <c r="AV112" s="38">
        <f t="shared" si="19"/>
        <v>-23.212640765939884</v>
      </c>
    </row>
    <row r="113" spans="1:48">
      <c r="A113">
        <v>112</v>
      </c>
      <c r="B113" s="67">
        <v>39793</v>
      </c>
      <c r="C113" s="70">
        <v>2.234</v>
      </c>
      <c r="D113" s="71" t="s">
        <v>61</v>
      </c>
      <c r="E113" s="140" t="s">
        <v>62</v>
      </c>
      <c r="F113" s="24">
        <v>-25.980899999999998</v>
      </c>
      <c r="G113" s="69"/>
      <c r="H113" s="69">
        <v>-23.588887990000003</v>
      </c>
      <c r="I113" s="24"/>
      <c r="J113" s="24">
        <v>-25.956530000000001</v>
      </c>
      <c r="K113" s="69">
        <v>-23.588887990000003</v>
      </c>
      <c r="N113" s="125" t="s">
        <v>128</v>
      </c>
      <c r="O113" s="129">
        <v>0.97189999999999999</v>
      </c>
      <c r="AJ113" s="14">
        <f t="shared" si="10"/>
        <v>-25.865526658354099</v>
      </c>
      <c r="AK113" s="14">
        <f t="shared" si="30"/>
        <v>-26.573991272525816</v>
      </c>
      <c r="AL113" s="14">
        <f t="shared" si="31"/>
        <v>-25.157062044182382</v>
      </c>
      <c r="AP113" s="38">
        <f t="shared" si="13"/>
        <v>-23.672047081897137</v>
      </c>
      <c r="AQ113" s="38">
        <f t="shared" si="14"/>
        <v>-23.825182520549554</v>
      </c>
      <c r="AR113" s="38">
        <f t="shared" si="15"/>
        <v>-23.518911643244721</v>
      </c>
      <c r="AS113" s="38">
        <f t="shared" si="16"/>
        <v>-23.978317959201974</v>
      </c>
      <c r="AT113" s="38">
        <f t="shared" si="17"/>
        <v>-23.365776204592301</v>
      </c>
      <c r="AU113" s="38">
        <f t="shared" si="18"/>
        <v>-24.13145339785439</v>
      </c>
      <c r="AV113" s="38">
        <f t="shared" si="19"/>
        <v>-23.212640765939884</v>
      </c>
    </row>
    <row r="114" spans="1:48">
      <c r="A114">
        <v>113</v>
      </c>
      <c r="B114" s="67">
        <v>39793</v>
      </c>
      <c r="C114" s="70">
        <v>2.726</v>
      </c>
      <c r="D114" s="71" t="s">
        <v>63</v>
      </c>
      <c r="E114" s="140" t="s">
        <v>64</v>
      </c>
      <c r="F114" s="24">
        <v>-26.262039999999999</v>
      </c>
      <c r="G114" s="69"/>
      <c r="H114" s="69">
        <v>-23.873148644000004</v>
      </c>
      <c r="I114" s="24"/>
      <c r="J114" s="24">
        <v>-26.244630000000001</v>
      </c>
      <c r="K114" s="69">
        <v>-23.873148644000004</v>
      </c>
      <c r="N114" s="125" t="s">
        <v>127</v>
      </c>
      <c r="O114" s="129">
        <v>-23.491</v>
      </c>
      <c r="AJ114" s="14">
        <f t="shared" si="10"/>
        <v>-25.865526658354099</v>
      </c>
      <c r="AK114" s="14">
        <f t="shared" si="30"/>
        <v>-26.573991272525816</v>
      </c>
      <c r="AL114" s="14">
        <f t="shared" si="31"/>
        <v>-25.157062044182382</v>
      </c>
      <c r="AP114" s="38">
        <f t="shared" si="13"/>
        <v>-23.672047081897137</v>
      </c>
      <c r="AQ114" s="38">
        <f t="shared" si="14"/>
        <v>-23.825182520549554</v>
      </c>
      <c r="AR114" s="38">
        <f t="shared" si="15"/>
        <v>-23.518911643244721</v>
      </c>
      <c r="AS114" s="38">
        <f t="shared" si="16"/>
        <v>-23.978317959201974</v>
      </c>
      <c r="AT114" s="38">
        <f t="shared" si="17"/>
        <v>-23.365776204592301</v>
      </c>
      <c r="AU114" s="38">
        <f t="shared" si="18"/>
        <v>-24.13145339785439</v>
      </c>
      <c r="AV114" s="38">
        <f t="shared" si="19"/>
        <v>-23.212640765939884</v>
      </c>
    </row>
    <row r="115" spans="1:48">
      <c r="A115">
        <v>114</v>
      </c>
      <c r="B115" s="67">
        <v>39793</v>
      </c>
      <c r="C115" s="70">
        <v>2.375</v>
      </c>
      <c r="D115" s="71" t="s">
        <v>65</v>
      </c>
      <c r="E115" s="140" t="s">
        <v>66</v>
      </c>
      <c r="F115" s="24">
        <v>-26.229849999999999</v>
      </c>
      <c r="G115" s="69"/>
      <c r="H115" s="69">
        <v>-23.840601335000002</v>
      </c>
      <c r="I115" s="24"/>
      <c r="J115" s="24">
        <v>-26.209129999999998</v>
      </c>
      <c r="K115" s="69">
        <v>-23.840601335000002</v>
      </c>
      <c r="N115" s="119"/>
      <c r="O115" s="120"/>
      <c r="AJ115" s="14">
        <f t="shared" si="10"/>
        <v>-25.865526658354099</v>
      </c>
      <c r="AK115" s="14">
        <f t="shared" si="30"/>
        <v>-26.573991272525816</v>
      </c>
      <c r="AL115" s="14">
        <f t="shared" si="31"/>
        <v>-25.157062044182382</v>
      </c>
      <c r="AP115" s="38">
        <f t="shared" si="13"/>
        <v>-23.672047081897137</v>
      </c>
      <c r="AQ115" s="38">
        <f t="shared" si="14"/>
        <v>-23.825182520549554</v>
      </c>
      <c r="AR115" s="38">
        <f t="shared" si="15"/>
        <v>-23.518911643244721</v>
      </c>
      <c r="AS115" s="38">
        <f t="shared" si="16"/>
        <v>-23.978317959201974</v>
      </c>
      <c r="AT115" s="38">
        <f t="shared" si="17"/>
        <v>-23.365776204592301</v>
      </c>
      <c r="AU115" s="38">
        <f t="shared" si="18"/>
        <v>-24.13145339785439</v>
      </c>
      <c r="AV115" s="38">
        <f t="shared" si="19"/>
        <v>-23.212640765939884</v>
      </c>
    </row>
    <row r="116" spans="1:48">
      <c r="A116">
        <v>115</v>
      </c>
      <c r="B116" s="67">
        <v>39793</v>
      </c>
      <c r="C116" s="70">
        <v>2.6880000000000002</v>
      </c>
      <c r="D116" s="71" t="s">
        <v>22</v>
      </c>
      <c r="E116" s="140" t="s">
        <v>60</v>
      </c>
      <c r="F116" s="24">
        <v>-25.923020000000001</v>
      </c>
      <c r="G116" s="69"/>
      <c r="H116" s="69">
        <v>-23.658461781000007</v>
      </c>
      <c r="I116" s="24"/>
      <c r="J116" s="24">
        <v>-25.901969999999999</v>
      </c>
      <c r="K116" s="69">
        <v>-23.658461781000007</v>
      </c>
      <c r="N116" s="123"/>
      <c r="O116" s="124"/>
      <c r="AJ116" s="14">
        <f t="shared" si="10"/>
        <v>-25.865526658354099</v>
      </c>
      <c r="AK116" s="14">
        <f t="shared" si="30"/>
        <v>-26.573991272525816</v>
      </c>
      <c r="AL116" s="14">
        <f t="shared" si="31"/>
        <v>-25.157062044182382</v>
      </c>
      <c r="AP116" s="38">
        <f t="shared" si="13"/>
        <v>-23.672047081897137</v>
      </c>
      <c r="AQ116" s="38">
        <f t="shared" si="14"/>
        <v>-23.825182520549554</v>
      </c>
      <c r="AR116" s="38">
        <f t="shared" si="15"/>
        <v>-23.518911643244721</v>
      </c>
      <c r="AS116" s="38">
        <f t="shared" si="16"/>
        <v>-23.978317959201974</v>
      </c>
      <c r="AT116" s="38">
        <f t="shared" si="17"/>
        <v>-23.365776204592301</v>
      </c>
      <c r="AU116" s="38">
        <f t="shared" si="18"/>
        <v>-24.13145339785439</v>
      </c>
      <c r="AV116" s="38">
        <f t="shared" si="19"/>
        <v>-23.212640765939884</v>
      </c>
    </row>
    <row r="117" spans="1:48">
      <c r="A117">
        <v>116</v>
      </c>
      <c r="B117" s="67">
        <v>39793</v>
      </c>
      <c r="C117" s="70">
        <v>2.96</v>
      </c>
      <c r="D117" s="71" t="s">
        <v>67</v>
      </c>
      <c r="E117" s="140" t="s">
        <v>68</v>
      </c>
      <c r="F117" s="24">
        <v>-25.8432</v>
      </c>
      <c r="G117" s="69"/>
      <c r="H117" s="69">
        <v>-23.449659520000004</v>
      </c>
      <c r="I117" s="24"/>
      <c r="J117" s="24">
        <v>-25.823340000000002</v>
      </c>
      <c r="K117" s="69">
        <v>-23.449659520000004</v>
      </c>
      <c r="N117" s="119" t="s">
        <v>141</v>
      </c>
      <c r="O117" s="120" t="s">
        <v>126</v>
      </c>
      <c r="AJ117" s="14">
        <f t="shared" si="10"/>
        <v>-25.865526658354099</v>
      </c>
      <c r="AK117" s="14">
        <f t="shared" si="30"/>
        <v>-26.573991272525816</v>
      </c>
      <c r="AL117" s="14">
        <f t="shared" si="31"/>
        <v>-25.157062044182382</v>
      </c>
      <c r="AP117" s="38">
        <f t="shared" si="13"/>
        <v>-23.672047081897137</v>
      </c>
      <c r="AQ117" s="38">
        <f t="shared" si="14"/>
        <v>-23.825182520549554</v>
      </c>
      <c r="AR117" s="38">
        <f t="shared" si="15"/>
        <v>-23.518911643244721</v>
      </c>
      <c r="AS117" s="38">
        <f t="shared" si="16"/>
        <v>-23.978317959201974</v>
      </c>
      <c r="AT117" s="38">
        <f t="shared" si="17"/>
        <v>-23.365776204592301</v>
      </c>
      <c r="AU117" s="38">
        <f t="shared" si="18"/>
        <v>-24.13145339785439</v>
      </c>
      <c r="AV117" s="38">
        <f t="shared" si="19"/>
        <v>-23.212640765939884</v>
      </c>
    </row>
    <row r="118" spans="1:48">
      <c r="A118">
        <v>117</v>
      </c>
      <c r="B118" s="67">
        <v>39793</v>
      </c>
      <c r="C118" s="70">
        <v>0.93300000000000005</v>
      </c>
      <c r="D118" s="71" t="s">
        <v>69</v>
      </c>
      <c r="E118" s="140" t="s">
        <v>70</v>
      </c>
      <c r="F118" s="24">
        <v>-26.282910000000001</v>
      </c>
      <c r="G118" s="69"/>
      <c r="H118" s="69">
        <v>-23.894250301000007</v>
      </c>
      <c r="I118" s="24"/>
      <c r="J118" s="24">
        <v>-26.232109999999999</v>
      </c>
      <c r="K118" s="69">
        <v>-23.894250301000007</v>
      </c>
      <c r="N118" s="125" t="s">
        <v>125</v>
      </c>
      <c r="O118" s="126">
        <v>-13.847468227005747</v>
      </c>
      <c r="P118" s="10"/>
      <c r="S118" s="106"/>
      <c r="T118" s="106"/>
      <c r="AJ118" s="14">
        <f t="shared" si="10"/>
        <v>-25.865526658354099</v>
      </c>
      <c r="AK118" s="14">
        <f t="shared" si="30"/>
        <v>-26.573991272525816</v>
      </c>
      <c r="AL118" s="14">
        <f t="shared" si="31"/>
        <v>-25.157062044182382</v>
      </c>
      <c r="AP118" s="38">
        <f t="shared" si="13"/>
        <v>-23.672047081897137</v>
      </c>
      <c r="AQ118" s="38">
        <f t="shared" si="14"/>
        <v>-23.825182520549554</v>
      </c>
      <c r="AR118" s="38">
        <f t="shared" si="15"/>
        <v>-23.518911643244721</v>
      </c>
      <c r="AS118" s="38">
        <f t="shared" si="16"/>
        <v>-23.978317959201974</v>
      </c>
      <c r="AT118" s="38">
        <f t="shared" si="17"/>
        <v>-23.365776204592301</v>
      </c>
      <c r="AU118" s="38">
        <f t="shared" si="18"/>
        <v>-24.13145339785439</v>
      </c>
      <c r="AV118" s="38">
        <f t="shared" si="19"/>
        <v>-23.212640765939884</v>
      </c>
    </row>
    <row r="119" spans="1:48">
      <c r="A119">
        <v>118</v>
      </c>
      <c r="B119" s="67">
        <v>39793</v>
      </c>
      <c r="C119" s="70">
        <v>2.42</v>
      </c>
      <c r="D119" s="71" t="s">
        <v>71</v>
      </c>
      <c r="E119" s="140" t="s">
        <v>72</v>
      </c>
      <c r="F119" s="24">
        <v>-25.969660000000001</v>
      </c>
      <c r="G119" s="69"/>
      <c r="H119" s="69">
        <v>-23.577523226000004</v>
      </c>
      <c r="I119" s="24"/>
      <c r="J119" s="24">
        <v>-25.946480000000001</v>
      </c>
      <c r="K119" s="69">
        <v>-23.577523226000004</v>
      </c>
      <c r="N119" s="125" t="s">
        <v>124</v>
      </c>
      <c r="O119" s="126">
        <v>0.17983037312251593</v>
      </c>
      <c r="P119" s="10"/>
      <c r="S119" s="106"/>
      <c r="T119" s="106"/>
      <c r="AJ119" s="14">
        <f t="shared" si="10"/>
        <v>-25.865526658354099</v>
      </c>
      <c r="AK119" s="14">
        <f t="shared" si="30"/>
        <v>-26.573991272525816</v>
      </c>
      <c r="AL119" s="14">
        <f t="shared" si="31"/>
        <v>-25.157062044182382</v>
      </c>
      <c r="AP119" s="38">
        <f t="shared" si="13"/>
        <v>-23.672047081897137</v>
      </c>
      <c r="AQ119" s="38">
        <f t="shared" si="14"/>
        <v>-23.825182520549554</v>
      </c>
      <c r="AR119" s="38">
        <f t="shared" si="15"/>
        <v>-23.518911643244721</v>
      </c>
      <c r="AS119" s="38">
        <f t="shared" si="16"/>
        <v>-23.978317959201974</v>
      </c>
      <c r="AT119" s="38">
        <f t="shared" si="17"/>
        <v>-23.365776204592301</v>
      </c>
      <c r="AU119" s="38">
        <f t="shared" si="18"/>
        <v>-24.13145339785439</v>
      </c>
      <c r="AV119" s="38">
        <f t="shared" si="19"/>
        <v>-23.212640765939884</v>
      </c>
    </row>
    <row r="120" spans="1:48">
      <c r="A120">
        <v>119</v>
      </c>
      <c r="B120" s="67">
        <v>39793</v>
      </c>
      <c r="C120" s="70">
        <v>2.5489999999999999</v>
      </c>
      <c r="D120" s="71" t="s">
        <v>58</v>
      </c>
      <c r="E120" s="140" t="s">
        <v>59</v>
      </c>
      <c r="F120" s="24">
        <v>-26.049710000000001</v>
      </c>
      <c r="G120" s="69"/>
      <c r="H120" s="69">
        <v>-23.530365522000004</v>
      </c>
      <c r="I120" s="24"/>
      <c r="J120" s="24">
        <v>-26.027729999999998</v>
      </c>
      <c r="K120" s="69">
        <v>-23.530365522000004</v>
      </c>
      <c r="N120" s="125" t="s">
        <v>123</v>
      </c>
      <c r="O120" s="127">
        <f>ABS(O119/O118)*100</f>
        <v>1.2986516392347112</v>
      </c>
      <c r="P120" s="110"/>
      <c r="S120" s="108"/>
      <c r="T120" s="108"/>
      <c r="AJ120" s="14">
        <f t="shared" si="10"/>
        <v>-25.865526658354099</v>
      </c>
      <c r="AK120" s="14">
        <f t="shared" si="30"/>
        <v>-26.573991272525816</v>
      </c>
      <c r="AL120" s="14">
        <f t="shared" si="31"/>
        <v>-25.157062044182382</v>
      </c>
      <c r="AP120" s="38">
        <f t="shared" si="13"/>
        <v>-23.672047081897137</v>
      </c>
      <c r="AQ120" s="38">
        <f t="shared" si="14"/>
        <v>-23.825182520549554</v>
      </c>
      <c r="AR120" s="38">
        <f t="shared" si="15"/>
        <v>-23.518911643244721</v>
      </c>
      <c r="AS120" s="38">
        <f t="shared" si="16"/>
        <v>-23.978317959201974</v>
      </c>
      <c r="AT120" s="38">
        <f t="shared" si="17"/>
        <v>-23.365776204592301</v>
      </c>
      <c r="AU120" s="38">
        <f t="shared" si="18"/>
        <v>-24.13145339785439</v>
      </c>
      <c r="AV120" s="38">
        <f t="shared" si="19"/>
        <v>-23.212640765939884</v>
      </c>
    </row>
    <row r="121" spans="1:48">
      <c r="A121">
        <v>120</v>
      </c>
      <c r="B121" s="67">
        <v>39804</v>
      </c>
      <c r="C121" s="70">
        <v>2.3969999999999998</v>
      </c>
      <c r="D121" s="71" t="s">
        <v>56</v>
      </c>
      <c r="E121" s="140" t="s">
        <v>57</v>
      </c>
      <c r="F121" s="24">
        <v>-26.201799999999999</v>
      </c>
      <c r="H121" s="69">
        <v>-23.760571479999999</v>
      </c>
      <c r="I121" s="72"/>
      <c r="J121" s="17">
        <v>-26.201799999999999</v>
      </c>
      <c r="K121" s="69">
        <v>-23.760571479999999</v>
      </c>
      <c r="N121" s="125" t="s">
        <v>122</v>
      </c>
      <c r="O121" s="127">
        <f>(O118/O126)*100</f>
        <v>99.67226824304143</v>
      </c>
      <c r="P121" s="110"/>
      <c r="S121" s="108"/>
      <c r="T121" s="108"/>
      <c r="AJ121" s="14">
        <f t="shared" si="10"/>
        <v>-25.865526658354099</v>
      </c>
      <c r="AK121" s="14">
        <f t="shared" si="30"/>
        <v>-26.573991272525816</v>
      </c>
      <c r="AL121" s="14">
        <f t="shared" si="31"/>
        <v>-25.157062044182382</v>
      </c>
      <c r="AP121" s="38">
        <f t="shared" si="13"/>
        <v>-23.672047081897137</v>
      </c>
      <c r="AQ121" s="38">
        <f t="shared" si="14"/>
        <v>-23.825182520549554</v>
      </c>
      <c r="AR121" s="38">
        <f t="shared" si="15"/>
        <v>-23.518911643244721</v>
      </c>
      <c r="AS121" s="38">
        <f t="shared" si="16"/>
        <v>-23.978317959201974</v>
      </c>
      <c r="AT121" s="38">
        <f t="shared" si="17"/>
        <v>-23.365776204592301</v>
      </c>
      <c r="AU121" s="38">
        <f t="shared" si="18"/>
        <v>-24.13145339785439</v>
      </c>
      <c r="AV121" s="38">
        <f t="shared" si="19"/>
        <v>-23.212640765939884</v>
      </c>
    </row>
    <row r="122" spans="1:48">
      <c r="A122">
        <v>121</v>
      </c>
      <c r="B122" s="67">
        <v>39804</v>
      </c>
      <c r="C122" s="70">
        <v>2.734</v>
      </c>
      <c r="D122" s="71" t="s">
        <v>61</v>
      </c>
      <c r="E122" s="140" t="s">
        <v>62</v>
      </c>
      <c r="F122" s="24">
        <v>-25.88241</v>
      </c>
      <c r="H122" s="69">
        <v>-23.432046925999998</v>
      </c>
      <c r="I122" s="72"/>
      <c r="J122" s="17">
        <v>-25.88241</v>
      </c>
      <c r="K122" s="69">
        <v>-23.432046925999998</v>
      </c>
      <c r="N122" s="125" t="s">
        <v>121</v>
      </c>
      <c r="O122" s="128">
        <v>173</v>
      </c>
      <c r="P122" s="111"/>
      <c r="S122" s="112"/>
      <c r="T122" s="112"/>
      <c r="AJ122" s="14">
        <f t="shared" si="10"/>
        <v>-25.865526658354099</v>
      </c>
      <c r="AK122" s="14">
        <f t="shared" si="30"/>
        <v>-26.573991272525816</v>
      </c>
      <c r="AL122" s="14">
        <f t="shared" si="31"/>
        <v>-25.157062044182382</v>
      </c>
      <c r="AP122" s="38">
        <f t="shared" si="13"/>
        <v>-23.672047081897137</v>
      </c>
      <c r="AQ122" s="38">
        <f t="shared" si="14"/>
        <v>-23.825182520549554</v>
      </c>
      <c r="AR122" s="38">
        <f t="shared" si="15"/>
        <v>-23.518911643244721</v>
      </c>
      <c r="AS122" s="38">
        <f t="shared" si="16"/>
        <v>-23.978317959201974</v>
      </c>
      <c r="AT122" s="38">
        <f t="shared" si="17"/>
        <v>-23.365776204592301</v>
      </c>
      <c r="AU122" s="38">
        <f t="shared" si="18"/>
        <v>-24.13145339785439</v>
      </c>
      <c r="AV122" s="38">
        <f t="shared" si="19"/>
        <v>-23.212640765939884</v>
      </c>
    </row>
    <row r="123" spans="1:48">
      <c r="A123">
        <v>122</v>
      </c>
      <c r="B123" s="67">
        <v>39804</v>
      </c>
      <c r="C123" s="70">
        <v>2.3199999999999998</v>
      </c>
      <c r="D123" s="71" t="s">
        <v>63</v>
      </c>
      <c r="E123" s="140" t="s">
        <v>64</v>
      </c>
      <c r="F123" s="24">
        <v>-26.013339999999999</v>
      </c>
      <c r="H123" s="69">
        <v>-23.566721523999998</v>
      </c>
      <c r="I123" s="72"/>
      <c r="J123" s="17">
        <v>-26.013339999999999</v>
      </c>
      <c r="K123" s="69">
        <v>-23.566721523999998</v>
      </c>
      <c r="M123"/>
      <c r="N123" s="115"/>
      <c r="O123" s="118"/>
      <c r="P123" s="112"/>
      <c r="T123" s="112"/>
      <c r="AB123" s="14"/>
      <c r="AC123" s="14"/>
      <c r="AD123" s="14"/>
      <c r="AJ123" s="14">
        <f t="shared" si="10"/>
        <v>-25.865526658354099</v>
      </c>
      <c r="AK123" s="14">
        <f t="shared" si="30"/>
        <v>-26.573991272525816</v>
      </c>
      <c r="AL123" s="14">
        <f t="shared" si="31"/>
        <v>-25.157062044182382</v>
      </c>
      <c r="AP123" s="38">
        <f t="shared" si="13"/>
        <v>-23.672047081897137</v>
      </c>
      <c r="AQ123" s="38">
        <f t="shared" si="14"/>
        <v>-23.825182520549554</v>
      </c>
      <c r="AR123" s="38">
        <f t="shared" si="15"/>
        <v>-23.518911643244721</v>
      </c>
      <c r="AS123" s="38">
        <f t="shared" si="16"/>
        <v>-23.978317959201974</v>
      </c>
      <c r="AT123" s="38">
        <f t="shared" si="17"/>
        <v>-23.365776204592301</v>
      </c>
      <c r="AU123" s="38">
        <f t="shared" si="18"/>
        <v>-24.13145339785439</v>
      </c>
      <c r="AV123" s="38">
        <f t="shared" si="19"/>
        <v>-23.212640765939884</v>
      </c>
    </row>
    <row r="124" spans="1:48">
      <c r="A124">
        <v>123</v>
      </c>
      <c r="B124" s="67">
        <v>39804</v>
      </c>
      <c r="C124" s="70">
        <v>2.9569999999999999</v>
      </c>
      <c r="D124" s="71" t="s">
        <v>65</v>
      </c>
      <c r="E124" s="140" t="s">
        <v>66</v>
      </c>
      <c r="F124" s="24">
        <v>-25.998809999999999</v>
      </c>
      <c r="H124" s="69">
        <v>-23.551775965999997</v>
      </c>
      <c r="I124" s="72"/>
      <c r="J124" s="17">
        <v>-25.998809999999999</v>
      </c>
      <c r="K124" s="69">
        <v>-23.551775965999997</v>
      </c>
      <c r="M124"/>
      <c r="N124" s="115"/>
      <c r="O124" s="118"/>
      <c r="P124"/>
      <c r="AB124" s="14"/>
      <c r="AC124" s="14"/>
      <c r="AD124" s="14"/>
      <c r="AJ124" s="14">
        <f t="shared" si="10"/>
        <v>-25.865526658354099</v>
      </c>
      <c r="AK124" s="14">
        <f t="shared" si="30"/>
        <v>-26.573991272525816</v>
      </c>
      <c r="AL124" s="14">
        <f t="shared" si="31"/>
        <v>-25.157062044182382</v>
      </c>
      <c r="AP124" s="38">
        <f t="shared" si="13"/>
        <v>-23.672047081897137</v>
      </c>
      <c r="AQ124" s="38">
        <f t="shared" si="14"/>
        <v>-23.825182520549554</v>
      </c>
      <c r="AR124" s="38">
        <f t="shared" si="15"/>
        <v>-23.518911643244721</v>
      </c>
      <c r="AS124" s="38">
        <f t="shared" si="16"/>
        <v>-23.978317959201974</v>
      </c>
      <c r="AT124" s="38">
        <f t="shared" si="17"/>
        <v>-23.365776204592301</v>
      </c>
      <c r="AU124" s="38">
        <f t="shared" si="18"/>
        <v>-24.13145339785439</v>
      </c>
      <c r="AV124" s="38">
        <f t="shared" si="19"/>
        <v>-23.212640765939884</v>
      </c>
    </row>
    <row r="125" spans="1:48">
      <c r="A125">
        <v>124</v>
      </c>
      <c r="B125" s="67">
        <v>39804</v>
      </c>
      <c r="C125" s="70">
        <v>2.423</v>
      </c>
      <c r="D125" s="71" t="s">
        <v>22</v>
      </c>
      <c r="E125" s="140" t="s">
        <v>60</v>
      </c>
      <c r="F125" s="24">
        <v>-25.972909999999999</v>
      </c>
      <c r="H125" s="69">
        <v>-23.525135225999996</v>
      </c>
      <c r="I125" s="72"/>
      <c r="J125" s="17">
        <v>-25.972909999999999</v>
      </c>
      <c r="K125" s="69">
        <v>-23.525135225999996</v>
      </c>
      <c r="M125"/>
      <c r="N125" s="115" t="s">
        <v>128</v>
      </c>
      <c r="O125" s="116">
        <v>23.453458120264244</v>
      </c>
      <c r="P125"/>
      <c r="S125" s="106"/>
      <c r="AB125" s="14"/>
      <c r="AC125" s="14"/>
      <c r="AD125" s="14"/>
      <c r="AJ125" s="14">
        <f t="shared" si="10"/>
        <v>-25.865526658354099</v>
      </c>
      <c r="AK125" s="14">
        <f t="shared" si="30"/>
        <v>-26.573991272525816</v>
      </c>
      <c r="AL125" s="14">
        <f t="shared" si="31"/>
        <v>-25.157062044182382</v>
      </c>
      <c r="AP125" s="38">
        <f t="shared" si="13"/>
        <v>-23.672047081897137</v>
      </c>
      <c r="AQ125" s="38">
        <f t="shared" si="14"/>
        <v>-23.825182520549554</v>
      </c>
      <c r="AR125" s="38">
        <f t="shared" si="15"/>
        <v>-23.518911643244721</v>
      </c>
      <c r="AS125" s="38">
        <f t="shared" si="16"/>
        <v>-23.978317959201974</v>
      </c>
      <c r="AT125" s="38">
        <f t="shared" si="17"/>
        <v>-23.365776204592301</v>
      </c>
      <c r="AU125" s="38">
        <f t="shared" si="18"/>
        <v>-24.13145339785439</v>
      </c>
      <c r="AV125" s="38">
        <f t="shared" si="19"/>
        <v>-23.212640765939884</v>
      </c>
    </row>
    <row r="126" spans="1:48">
      <c r="A126">
        <v>125</v>
      </c>
      <c r="B126" s="67">
        <v>39804</v>
      </c>
      <c r="C126" s="70">
        <v>2.8780000000000001</v>
      </c>
      <c r="D126" s="71" t="s">
        <v>67</v>
      </c>
      <c r="E126" s="140" t="s">
        <v>68</v>
      </c>
      <c r="F126" s="24">
        <v>-25.994340000000001</v>
      </c>
      <c r="H126" s="69">
        <v>-23.547178123999998</v>
      </c>
      <c r="I126" s="72"/>
      <c r="J126" s="17">
        <v>-25.994340000000001</v>
      </c>
      <c r="K126" s="69">
        <v>-23.547178123999998</v>
      </c>
      <c r="M126"/>
      <c r="N126" s="121" t="s">
        <v>127</v>
      </c>
      <c r="O126" s="122">
        <v>-13.893000000000001</v>
      </c>
      <c r="P126"/>
      <c r="AB126" s="14"/>
      <c r="AC126" s="14"/>
      <c r="AD126" s="14"/>
      <c r="AJ126" s="14">
        <f t="shared" si="10"/>
        <v>-25.865526658354099</v>
      </c>
      <c r="AK126" s="14">
        <f t="shared" si="30"/>
        <v>-26.573991272525816</v>
      </c>
      <c r="AL126" s="14">
        <f t="shared" si="31"/>
        <v>-25.157062044182382</v>
      </c>
      <c r="AP126" s="38">
        <f t="shared" si="13"/>
        <v>-23.672047081897137</v>
      </c>
      <c r="AQ126" s="38">
        <f t="shared" si="14"/>
        <v>-23.825182520549554</v>
      </c>
      <c r="AR126" s="38">
        <f t="shared" si="15"/>
        <v>-23.518911643244721</v>
      </c>
      <c r="AS126" s="38">
        <f t="shared" si="16"/>
        <v>-23.978317959201974</v>
      </c>
      <c r="AT126" s="38">
        <f t="shared" si="17"/>
        <v>-23.365776204592301</v>
      </c>
      <c r="AU126" s="38">
        <f t="shared" si="18"/>
        <v>-24.13145339785439</v>
      </c>
      <c r="AV126" s="38">
        <f t="shared" si="19"/>
        <v>-23.212640765939884</v>
      </c>
    </row>
    <row r="127" spans="1:48">
      <c r="A127">
        <v>126</v>
      </c>
      <c r="B127" s="67">
        <v>39804</v>
      </c>
      <c r="C127" s="70">
        <v>1.78</v>
      </c>
      <c r="D127" s="71" t="s">
        <v>69</v>
      </c>
      <c r="E127" s="140" t="s">
        <v>70</v>
      </c>
      <c r="F127" s="24">
        <v>-25.953479999999999</v>
      </c>
      <c r="H127" s="69">
        <v>-23.505149527999997</v>
      </c>
      <c r="I127" s="72"/>
      <c r="J127" s="17">
        <v>-25.953479999999999</v>
      </c>
      <c r="K127" s="69">
        <v>-23.505149527999997</v>
      </c>
      <c r="M127"/>
      <c r="N127"/>
      <c r="O127"/>
      <c r="P127"/>
      <c r="AB127" s="14"/>
      <c r="AC127" s="14"/>
      <c r="AD127" s="14"/>
      <c r="AJ127" s="14">
        <f t="shared" si="10"/>
        <v>-25.865526658354099</v>
      </c>
      <c r="AK127" s="14">
        <f t="shared" si="30"/>
        <v>-26.573991272525816</v>
      </c>
      <c r="AL127" s="14">
        <f t="shared" si="31"/>
        <v>-25.157062044182382</v>
      </c>
      <c r="AP127" s="38">
        <f t="shared" si="13"/>
        <v>-23.672047081897137</v>
      </c>
      <c r="AQ127" s="38">
        <f t="shared" si="14"/>
        <v>-23.825182520549554</v>
      </c>
      <c r="AR127" s="38">
        <f t="shared" si="15"/>
        <v>-23.518911643244721</v>
      </c>
      <c r="AS127" s="38">
        <f t="shared" si="16"/>
        <v>-23.978317959201974</v>
      </c>
      <c r="AT127" s="38">
        <f t="shared" si="17"/>
        <v>-23.365776204592301</v>
      </c>
      <c r="AU127" s="38">
        <f t="shared" si="18"/>
        <v>-24.13145339785439</v>
      </c>
      <c r="AV127" s="38">
        <f t="shared" si="19"/>
        <v>-23.212640765939884</v>
      </c>
    </row>
    <row r="128" spans="1:48">
      <c r="A128">
        <v>127</v>
      </c>
      <c r="B128" s="67">
        <v>39804</v>
      </c>
      <c r="C128" s="70">
        <v>2.2599999999999998</v>
      </c>
      <c r="D128" s="71" t="s">
        <v>71</v>
      </c>
      <c r="E128" s="140" t="s">
        <v>72</v>
      </c>
      <c r="F128" s="24">
        <v>-26.065049999999999</v>
      </c>
      <c r="H128" s="69">
        <v>-23.619910429999997</v>
      </c>
      <c r="I128" s="72"/>
      <c r="J128" s="17">
        <v>-26.065049999999999</v>
      </c>
      <c r="K128" s="69">
        <v>-23.619910429999997</v>
      </c>
      <c r="M128"/>
      <c r="N128"/>
      <c r="O128"/>
      <c r="P128"/>
      <c r="AB128" s="14"/>
      <c r="AC128" s="14"/>
      <c r="AD128" s="14"/>
      <c r="AJ128" s="14">
        <f t="shared" si="10"/>
        <v>-25.865526658354099</v>
      </c>
      <c r="AK128" s="14">
        <f t="shared" si="30"/>
        <v>-26.573991272525816</v>
      </c>
      <c r="AL128" s="14">
        <f t="shared" si="31"/>
        <v>-25.157062044182382</v>
      </c>
      <c r="AP128" s="38">
        <f t="shared" si="13"/>
        <v>-23.672047081897137</v>
      </c>
      <c r="AQ128" s="38">
        <f t="shared" si="14"/>
        <v>-23.825182520549554</v>
      </c>
      <c r="AR128" s="38">
        <f t="shared" si="15"/>
        <v>-23.518911643244721</v>
      </c>
      <c r="AS128" s="38">
        <f t="shared" si="16"/>
        <v>-23.978317959201974</v>
      </c>
      <c r="AT128" s="38">
        <f t="shared" si="17"/>
        <v>-23.365776204592301</v>
      </c>
      <c r="AU128" s="38">
        <f t="shared" si="18"/>
        <v>-24.13145339785439</v>
      </c>
      <c r="AV128" s="38">
        <f t="shared" si="19"/>
        <v>-23.212640765939884</v>
      </c>
    </row>
    <row r="129" spans="1:48">
      <c r="A129">
        <v>128</v>
      </c>
      <c r="B129" s="67">
        <v>39804</v>
      </c>
      <c r="C129" s="70">
        <v>2.5470000000000002</v>
      </c>
      <c r="D129" s="71" t="s">
        <v>58</v>
      </c>
      <c r="E129" s="140" t="s">
        <v>59</v>
      </c>
      <c r="F129" s="24">
        <v>-26.184080000000002</v>
      </c>
      <c r="H129" s="69">
        <v>-23.742344687999999</v>
      </c>
      <c r="I129" s="72"/>
      <c r="J129" s="17">
        <v>-26.184080000000002</v>
      </c>
      <c r="K129" s="69">
        <v>-23.742344687999999</v>
      </c>
      <c r="M129"/>
      <c r="N129"/>
      <c r="O129"/>
      <c r="P129"/>
      <c r="AB129" s="14"/>
      <c r="AC129" s="14"/>
      <c r="AD129" s="14"/>
      <c r="AJ129" s="14">
        <f t="shared" si="10"/>
        <v>-25.865526658354099</v>
      </c>
      <c r="AK129" s="14">
        <f t="shared" si="30"/>
        <v>-26.573991272525816</v>
      </c>
      <c r="AL129" s="14">
        <f t="shared" si="31"/>
        <v>-25.157062044182382</v>
      </c>
      <c r="AP129" s="38">
        <f t="shared" si="13"/>
        <v>-23.672047081897137</v>
      </c>
      <c r="AQ129" s="38">
        <f t="shared" si="14"/>
        <v>-23.825182520549554</v>
      </c>
      <c r="AR129" s="38">
        <f t="shared" si="15"/>
        <v>-23.518911643244721</v>
      </c>
      <c r="AS129" s="38">
        <f t="shared" si="16"/>
        <v>-23.978317959201974</v>
      </c>
      <c r="AT129" s="38">
        <f t="shared" si="17"/>
        <v>-23.365776204592301</v>
      </c>
      <c r="AU129" s="38">
        <f t="shared" si="18"/>
        <v>-24.13145339785439</v>
      </c>
      <c r="AV129" s="38">
        <f t="shared" si="19"/>
        <v>-23.212640765939884</v>
      </c>
    </row>
    <row r="130" spans="1:48">
      <c r="A130">
        <v>129</v>
      </c>
      <c r="B130" s="28">
        <v>39812</v>
      </c>
      <c r="C130" s="8">
        <v>2.859</v>
      </c>
      <c r="D130" s="5" t="s">
        <v>56</v>
      </c>
      <c r="E130" s="141" t="s">
        <v>57</v>
      </c>
      <c r="F130" s="17">
        <v>-25.900189999999998</v>
      </c>
      <c r="G130" s="69">
        <v>0.97991525775513133</v>
      </c>
      <c r="H130" s="69">
        <v>-23.495553495999999</v>
      </c>
      <c r="I130" s="69">
        <v>-23.491265848181811</v>
      </c>
      <c r="J130" s="69">
        <v>-25.896719999999998</v>
      </c>
      <c r="K130" s="69">
        <v>-23.499245887999997</v>
      </c>
      <c r="M130"/>
      <c r="N130"/>
      <c r="O130"/>
      <c r="P130"/>
      <c r="AB130" s="14"/>
      <c r="AC130" s="14"/>
      <c r="AD130" s="14"/>
      <c r="AJ130" s="14">
        <f t="shared" ref="AJ130:AJ193" si="32">$AH$2</f>
        <v>-25.865526658354099</v>
      </c>
      <c r="AK130" s="14">
        <f t="shared" si="30"/>
        <v>-26.573991272525816</v>
      </c>
      <c r="AL130" s="14">
        <f t="shared" si="31"/>
        <v>-25.157062044182382</v>
      </c>
      <c r="AP130" s="38">
        <f t="shared" ref="AP130:AP193" si="33">$M$49</f>
        <v>-23.672047081897137</v>
      </c>
      <c r="AQ130" s="38">
        <f t="shared" si="14"/>
        <v>-23.825182520549554</v>
      </c>
      <c r="AR130" s="38">
        <f t="shared" si="15"/>
        <v>-23.518911643244721</v>
      </c>
      <c r="AS130" s="38">
        <f t="shared" si="16"/>
        <v>-23.978317959201974</v>
      </c>
      <c r="AT130" s="38">
        <f t="shared" si="17"/>
        <v>-23.365776204592301</v>
      </c>
      <c r="AU130" s="38">
        <f t="shared" si="18"/>
        <v>-24.13145339785439</v>
      </c>
      <c r="AV130" s="38">
        <f t="shared" si="19"/>
        <v>-23.212640765939884</v>
      </c>
    </row>
    <row r="131" spans="1:48">
      <c r="A131">
        <v>130</v>
      </c>
      <c r="B131" s="28">
        <v>39812</v>
      </c>
      <c r="C131" s="8">
        <v>3.0150000000000001</v>
      </c>
      <c r="D131" s="5" t="s">
        <v>61</v>
      </c>
      <c r="E131" s="141" t="s">
        <v>62</v>
      </c>
      <c r="F131" s="17">
        <v>-25.941649999999999</v>
      </c>
      <c r="G131" s="69">
        <v>0.99068885321344313</v>
      </c>
      <c r="H131" s="69">
        <v>-23.537776359999999</v>
      </c>
      <c r="I131" s="69">
        <v>-23.491265848181811</v>
      </c>
      <c r="J131" s="69">
        <v>-25.93872</v>
      </c>
      <c r="K131" s="69">
        <v>-23.541682688000002</v>
      </c>
      <c r="M131"/>
      <c r="N131"/>
      <c r="O131"/>
      <c r="P131"/>
      <c r="AB131" s="14"/>
      <c r="AC131" s="14"/>
      <c r="AD131" s="14"/>
      <c r="AJ131" s="14">
        <f t="shared" si="32"/>
        <v>-25.865526658354099</v>
      </c>
      <c r="AK131" s="14">
        <f t="shared" si="30"/>
        <v>-26.573991272525816</v>
      </c>
      <c r="AL131" s="14">
        <f t="shared" si="31"/>
        <v>-25.157062044182382</v>
      </c>
      <c r="AP131" s="38">
        <f t="shared" si="33"/>
        <v>-23.672047081897137</v>
      </c>
      <c r="AQ131" s="38">
        <f t="shared" ref="AQ131:AQ194" si="34">AP131-$M$50</f>
        <v>-23.825182520549554</v>
      </c>
      <c r="AR131" s="38">
        <f t="shared" ref="AR131:AR194" si="35">AP131+$M$50</f>
        <v>-23.518911643244721</v>
      </c>
      <c r="AS131" s="38">
        <f t="shared" ref="AS131:AS194" si="36">AP131-(2*$M$50)</f>
        <v>-23.978317959201974</v>
      </c>
      <c r="AT131" s="38">
        <f t="shared" ref="AT131:AT194" si="37">AP131+(2*$M$50)</f>
        <v>-23.365776204592301</v>
      </c>
      <c r="AU131" s="38">
        <f t="shared" ref="AU131:AU194" si="38">AP131-(3*$M$50)</f>
        <v>-24.13145339785439</v>
      </c>
      <c r="AV131" s="38">
        <f t="shared" ref="AV131:AV194" si="39">AP131+(3*$M$50)</f>
        <v>-23.212640765939884</v>
      </c>
    </row>
    <row r="132" spans="1:48">
      <c r="A132">
        <v>131</v>
      </c>
      <c r="B132" s="28">
        <v>39812</v>
      </c>
      <c r="C132" s="8">
        <v>2.9990000000000001</v>
      </c>
      <c r="D132" s="5" t="s">
        <v>63</v>
      </c>
      <c r="E132" s="141" t="s">
        <v>64</v>
      </c>
      <c r="F132" s="17">
        <v>-25.86148</v>
      </c>
      <c r="G132" s="69">
        <v>0.98972633716983593</v>
      </c>
      <c r="H132" s="69">
        <v>-23.456131232000001</v>
      </c>
      <c r="I132" s="69">
        <v>-23.491265848181811</v>
      </c>
      <c r="J132" s="69">
        <v>-25.85791</v>
      </c>
      <c r="K132" s="69">
        <v>-23.460032264000002</v>
      </c>
      <c r="M132"/>
      <c r="N132"/>
      <c r="O132"/>
      <c r="P132"/>
      <c r="AB132" s="14"/>
      <c r="AC132" s="14"/>
      <c r="AD132" s="14"/>
      <c r="AJ132" s="14">
        <f t="shared" si="32"/>
        <v>-25.865526658354099</v>
      </c>
      <c r="AK132" s="14">
        <f t="shared" si="30"/>
        <v>-26.573991272525816</v>
      </c>
      <c r="AL132" s="14">
        <f t="shared" si="31"/>
        <v>-25.157062044182382</v>
      </c>
      <c r="AP132" s="38">
        <f t="shared" si="33"/>
        <v>-23.672047081897137</v>
      </c>
      <c r="AQ132" s="38">
        <f t="shared" si="34"/>
        <v>-23.825182520549554</v>
      </c>
      <c r="AR132" s="38">
        <f t="shared" si="35"/>
        <v>-23.518911643244721</v>
      </c>
      <c r="AS132" s="38">
        <f t="shared" si="36"/>
        <v>-23.978317959201974</v>
      </c>
      <c r="AT132" s="38">
        <f t="shared" si="37"/>
        <v>-23.365776204592301</v>
      </c>
      <c r="AU132" s="38">
        <f t="shared" si="38"/>
        <v>-24.13145339785439</v>
      </c>
      <c r="AV132" s="38">
        <f t="shared" si="39"/>
        <v>-23.212640765939884</v>
      </c>
    </row>
    <row r="133" spans="1:48">
      <c r="A133">
        <v>132</v>
      </c>
      <c r="B133" s="28">
        <v>39812</v>
      </c>
      <c r="C133" s="8">
        <v>2.988</v>
      </c>
      <c r="D133" s="5" t="s">
        <v>65</v>
      </c>
      <c r="E133" s="141" t="s">
        <v>66</v>
      </c>
      <c r="F133" s="17">
        <v>-26.1967</v>
      </c>
      <c r="G133" s="69">
        <v>0.97914376573296613</v>
      </c>
      <c r="H133" s="69">
        <v>-23.797519279999999</v>
      </c>
      <c r="I133" s="69">
        <v>-23.491265848181811</v>
      </c>
      <c r="J133" s="69">
        <v>-26.195699999999999</v>
      </c>
      <c r="K133" s="69">
        <v>-23.80133528</v>
      </c>
      <c r="M133"/>
      <c r="N133"/>
      <c r="O133"/>
      <c r="P133"/>
      <c r="AB133" s="14"/>
      <c r="AC133" s="14"/>
      <c r="AD133" s="14"/>
      <c r="AJ133" s="14">
        <f t="shared" si="32"/>
        <v>-25.865526658354099</v>
      </c>
      <c r="AK133" s="14">
        <f t="shared" si="30"/>
        <v>-26.573991272525816</v>
      </c>
      <c r="AL133" s="14">
        <f t="shared" si="31"/>
        <v>-25.157062044182382</v>
      </c>
      <c r="AP133" s="38">
        <f t="shared" si="33"/>
        <v>-23.672047081897137</v>
      </c>
      <c r="AQ133" s="38">
        <f t="shared" si="34"/>
        <v>-23.825182520549554</v>
      </c>
      <c r="AR133" s="38">
        <f t="shared" si="35"/>
        <v>-23.518911643244721</v>
      </c>
      <c r="AS133" s="38">
        <f t="shared" si="36"/>
        <v>-23.978317959201974</v>
      </c>
      <c r="AT133" s="38">
        <f t="shared" si="37"/>
        <v>-23.365776204592301</v>
      </c>
      <c r="AU133" s="38">
        <f t="shared" si="38"/>
        <v>-24.13145339785439</v>
      </c>
      <c r="AV133" s="38">
        <f t="shared" si="39"/>
        <v>-23.212640765939884</v>
      </c>
    </row>
    <row r="134" spans="1:48">
      <c r="A134">
        <v>133</v>
      </c>
      <c r="B134" s="28">
        <v>39812</v>
      </c>
      <c r="C134" s="8">
        <v>3.1659999999999999</v>
      </c>
      <c r="D134" s="5" t="s">
        <v>22</v>
      </c>
      <c r="E134" s="141" t="s">
        <v>60</v>
      </c>
      <c r="F134" s="17">
        <v>-26.138359999999999</v>
      </c>
      <c r="G134" s="69">
        <v>0.98064678924933679</v>
      </c>
      <c r="H134" s="69">
        <v>-23.738105823999998</v>
      </c>
      <c r="I134" s="69">
        <v>-23.491265848181811</v>
      </c>
      <c r="J134" s="69">
        <v>-26.136990000000001</v>
      </c>
      <c r="K134" s="69">
        <v>-23.742014696000002</v>
      </c>
      <c r="M134"/>
      <c r="N134"/>
      <c r="O134"/>
      <c r="P134"/>
      <c r="AB134" s="14"/>
      <c r="AC134" s="14"/>
      <c r="AD134" s="14"/>
      <c r="AJ134" s="14">
        <f t="shared" si="32"/>
        <v>-25.865526658354099</v>
      </c>
      <c r="AK134" s="14">
        <f t="shared" si="30"/>
        <v>-26.573991272525816</v>
      </c>
      <c r="AL134" s="14">
        <f t="shared" si="31"/>
        <v>-25.157062044182382</v>
      </c>
      <c r="AP134" s="38">
        <f t="shared" si="33"/>
        <v>-23.672047081897137</v>
      </c>
      <c r="AQ134" s="38">
        <f t="shared" si="34"/>
        <v>-23.825182520549554</v>
      </c>
      <c r="AR134" s="38">
        <f t="shared" si="35"/>
        <v>-23.518911643244721</v>
      </c>
      <c r="AS134" s="38">
        <f t="shared" si="36"/>
        <v>-23.978317959201974</v>
      </c>
      <c r="AT134" s="38">
        <f t="shared" si="37"/>
        <v>-23.365776204592301</v>
      </c>
      <c r="AU134" s="38">
        <f t="shared" si="38"/>
        <v>-24.13145339785439</v>
      </c>
      <c r="AV134" s="38">
        <f t="shared" si="39"/>
        <v>-23.212640765939884</v>
      </c>
    </row>
    <row r="135" spans="1:48">
      <c r="A135">
        <v>134</v>
      </c>
      <c r="B135" s="28">
        <v>39812</v>
      </c>
      <c r="C135" s="8">
        <v>2.39</v>
      </c>
      <c r="D135" s="5" t="s">
        <v>67</v>
      </c>
      <c r="E135" s="141" t="s">
        <v>68</v>
      </c>
      <c r="F135" s="17">
        <v>-25.947929999999999</v>
      </c>
      <c r="G135" s="69">
        <v>0.97030263087264257</v>
      </c>
      <c r="H135" s="69">
        <v>-23.544171911999999</v>
      </c>
      <c r="I135" s="69">
        <v>-23.491265848181811</v>
      </c>
      <c r="J135" s="69">
        <v>-25.944210000000002</v>
      </c>
      <c r="K135" s="69">
        <v>-23.547229784000002</v>
      </c>
      <c r="M135"/>
      <c r="N135"/>
      <c r="O135"/>
      <c r="P135"/>
      <c r="AB135" s="14"/>
      <c r="AC135" s="14"/>
      <c r="AD135" s="14"/>
      <c r="AJ135" s="14">
        <f t="shared" si="32"/>
        <v>-25.865526658354099</v>
      </c>
      <c r="AK135" s="14">
        <f t="shared" si="30"/>
        <v>-26.573991272525816</v>
      </c>
      <c r="AL135" s="14">
        <f t="shared" si="31"/>
        <v>-25.157062044182382</v>
      </c>
      <c r="AP135" s="38">
        <f t="shared" si="33"/>
        <v>-23.672047081897137</v>
      </c>
      <c r="AQ135" s="38">
        <f t="shared" si="34"/>
        <v>-23.825182520549554</v>
      </c>
      <c r="AR135" s="38">
        <f t="shared" si="35"/>
        <v>-23.518911643244721</v>
      </c>
      <c r="AS135" s="38">
        <f t="shared" si="36"/>
        <v>-23.978317959201974</v>
      </c>
      <c r="AT135" s="38">
        <f t="shared" si="37"/>
        <v>-23.365776204592301</v>
      </c>
      <c r="AU135" s="38">
        <f t="shared" si="38"/>
        <v>-24.13145339785439</v>
      </c>
      <c r="AV135" s="38">
        <f t="shared" si="39"/>
        <v>-23.212640765939884</v>
      </c>
    </row>
    <row r="136" spans="1:48">
      <c r="A136">
        <v>135</v>
      </c>
      <c r="B136" s="28">
        <v>39812</v>
      </c>
      <c r="C136" s="8">
        <v>1.9970000000000001</v>
      </c>
      <c r="D136" s="5" t="s">
        <v>69</v>
      </c>
      <c r="E136" s="141" t="s">
        <v>70</v>
      </c>
      <c r="F136" s="17">
        <v>-26.028089999999999</v>
      </c>
      <c r="G136" s="69">
        <v>0.97352641308900234</v>
      </c>
      <c r="H136" s="69">
        <v>-23.625806855999997</v>
      </c>
      <c r="I136" s="69">
        <v>-23.491265848181811</v>
      </c>
      <c r="J136" s="69">
        <v>-26.0246</v>
      </c>
      <c r="K136" s="69">
        <v>-23.628455840000001</v>
      </c>
      <c r="M136"/>
      <c r="N136"/>
      <c r="O136"/>
      <c r="P136"/>
      <c r="AB136" s="14"/>
      <c r="AC136" s="14"/>
      <c r="AD136" s="14"/>
      <c r="AJ136" s="14">
        <f t="shared" si="32"/>
        <v>-25.865526658354099</v>
      </c>
      <c r="AK136" s="14">
        <f t="shared" si="30"/>
        <v>-26.573991272525816</v>
      </c>
      <c r="AL136" s="14">
        <f t="shared" si="31"/>
        <v>-25.157062044182382</v>
      </c>
      <c r="AP136" s="38">
        <f t="shared" si="33"/>
        <v>-23.672047081897137</v>
      </c>
      <c r="AQ136" s="38">
        <f t="shared" si="34"/>
        <v>-23.825182520549554</v>
      </c>
      <c r="AR136" s="38">
        <f t="shared" si="35"/>
        <v>-23.518911643244721</v>
      </c>
      <c r="AS136" s="38">
        <f t="shared" si="36"/>
        <v>-23.978317959201974</v>
      </c>
      <c r="AT136" s="38">
        <f t="shared" si="37"/>
        <v>-23.365776204592301</v>
      </c>
      <c r="AU136" s="38">
        <f t="shared" si="38"/>
        <v>-24.13145339785439</v>
      </c>
      <c r="AV136" s="38">
        <f t="shared" si="39"/>
        <v>-23.212640765939884</v>
      </c>
    </row>
    <row r="137" spans="1:48">
      <c r="A137">
        <v>136</v>
      </c>
      <c r="B137" s="28">
        <v>39812</v>
      </c>
      <c r="C137" s="8">
        <v>3.0870000000000002</v>
      </c>
      <c r="D137" s="5" t="s">
        <v>71</v>
      </c>
      <c r="E137" s="141" t="s">
        <v>72</v>
      </c>
      <c r="F137" s="17">
        <v>-25.97879</v>
      </c>
      <c r="G137" s="69">
        <v>0.97744860047590743</v>
      </c>
      <c r="H137" s="69">
        <v>-23.575599736000001</v>
      </c>
      <c r="I137" s="69">
        <v>-23.491265848181811</v>
      </c>
      <c r="J137" s="69">
        <v>-25.97617</v>
      </c>
      <c r="K137" s="69">
        <v>-23.579522168</v>
      </c>
      <c r="M137"/>
      <c r="N137"/>
      <c r="O137"/>
      <c r="P137"/>
      <c r="AB137" s="14"/>
      <c r="AC137" s="14"/>
      <c r="AD137" s="14"/>
      <c r="AJ137" s="14">
        <f t="shared" si="32"/>
        <v>-25.865526658354099</v>
      </c>
      <c r="AK137" s="14">
        <f t="shared" si="30"/>
        <v>-26.573991272525816</v>
      </c>
      <c r="AL137" s="14">
        <f t="shared" si="31"/>
        <v>-25.157062044182382</v>
      </c>
      <c r="AP137" s="38">
        <f t="shared" si="33"/>
        <v>-23.672047081897137</v>
      </c>
      <c r="AQ137" s="38">
        <f t="shared" si="34"/>
        <v>-23.825182520549554</v>
      </c>
      <c r="AR137" s="38">
        <f t="shared" si="35"/>
        <v>-23.518911643244721</v>
      </c>
      <c r="AS137" s="38">
        <f t="shared" si="36"/>
        <v>-23.978317959201974</v>
      </c>
      <c r="AT137" s="38">
        <f t="shared" si="37"/>
        <v>-23.365776204592301</v>
      </c>
      <c r="AU137" s="38">
        <f t="shared" si="38"/>
        <v>-24.13145339785439</v>
      </c>
      <c r="AV137" s="38">
        <f t="shared" si="39"/>
        <v>-23.212640765939884</v>
      </c>
    </row>
    <row r="138" spans="1:48">
      <c r="A138">
        <v>137</v>
      </c>
      <c r="B138" s="28">
        <v>39812</v>
      </c>
      <c r="C138" s="8">
        <v>2.9089999999999998</v>
      </c>
      <c r="D138" s="5" t="s">
        <v>58</v>
      </c>
      <c r="E138" s="141" t="s">
        <v>59</v>
      </c>
      <c r="F138" s="17">
        <v>-25.969919999999998</v>
      </c>
      <c r="G138" s="69">
        <v>0.95882192085580831</v>
      </c>
      <c r="H138" s="69">
        <v>-23.566566527999999</v>
      </c>
      <c r="I138" s="69">
        <v>-23.491265848181811</v>
      </c>
      <c r="J138" s="69">
        <v>-25.967020000000002</v>
      </c>
      <c r="K138" s="69">
        <v>-23.570277008000001</v>
      </c>
      <c r="M138"/>
      <c r="N138"/>
      <c r="O138"/>
      <c r="P138"/>
      <c r="AB138" s="14"/>
      <c r="AC138" s="14"/>
      <c r="AD138" s="14"/>
      <c r="AJ138" s="14">
        <f t="shared" si="32"/>
        <v>-25.865526658354099</v>
      </c>
      <c r="AK138" s="14">
        <f t="shared" si="30"/>
        <v>-26.573991272525816</v>
      </c>
      <c r="AL138" s="14">
        <f t="shared" si="31"/>
        <v>-25.157062044182382</v>
      </c>
      <c r="AP138" s="38">
        <f t="shared" si="33"/>
        <v>-23.672047081897137</v>
      </c>
      <c r="AQ138" s="38">
        <f t="shared" si="34"/>
        <v>-23.825182520549554</v>
      </c>
      <c r="AR138" s="38">
        <f t="shared" si="35"/>
        <v>-23.518911643244721</v>
      </c>
      <c r="AS138" s="38">
        <f t="shared" si="36"/>
        <v>-23.978317959201974</v>
      </c>
      <c r="AT138" s="38">
        <f t="shared" si="37"/>
        <v>-23.365776204592301</v>
      </c>
      <c r="AU138" s="38">
        <f t="shared" si="38"/>
        <v>-24.13145339785439</v>
      </c>
      <c r="AV138" s="38">
        <f t="shared" si="39"/>
        <v>-23.212640765939884</v>
      </c>
    </row>
    <row r="139" spans="1:48">
      <c r="A139">
        <v>138</v>
      </c>
      <c r="B139" s="45">
        <v>39828</v>
      </c>
      <c r="C139" s="20">
        <v>2.504</v>
      </c>
      <c r="D139" s="75" t="s">
        <v>113</v>
      </c>
      <c r="E139" s="142" t="s">
        <v>83</v>
      </c>
      <c r="F139" s="21">
        <v>-26.009460000000001</v>
      </c>
      <c r="G139" s="22" t="s">
        <v>114</v>
      </c>
      <c r="H139" s="22">
        <v>-23.598007852000002</v>
      </c>
      <c r="I139" s="48">
        <v>-23.491265848181811</v>
      </c>
      <c r="J139" s="21">
        <v>-26.020350000000001</v>
      </c>
      <c r="K139" s="22">
        <v>-23.608237504999998</v>
      </c>
      <c r="M139"/>
      <c r="N139"/>
      <c r="O139"/>
      <c r="P139"/>
      <c r="AB139" s="14"/>
      <c r="AC139" s="14"/>
      <c r="AD139" s="14"/>
      <c r="AJ139" s="14">
        <f t="shared" si="32"/>
        <v>-25.865526658354099</v>
      </c>
      <c r="AK139" s="14">
        <f t="shared" si="30"/>
        <v>-26.573991272525816</v>
      </c>
      <c r="AL139" s="14">
        <f t="shared" si="31"/>
        <v>-25.157062044182382</v>
      </c>
      <c r="AP139" s="38">
        <f t="shared" si="33"/>
        <v>-23.672047081897137</v>
      </c>
      <c r="AQ139" s="38">
        <f t="shared" si="34"/>
        <v>-23.825182520549554</v>
      </c>
      <c r="AR139" s="38">
        <f t="shared" si="35"/>
        <v>-23.518911643244721</v>
      </c>
      <c r="AS139" s="38">
        <f t="shared" si="36"/>
        <v>-23.978317959201974</v>
      </c>
      <c r="AT139" s="38">
        <f t="shared" si="37"/>
        <v>-23.365776204592301</v>
      </c>
      <c r="AU139" s="38">
        <f t="shared" si="38"/>
        <v>-24.13145339785439</v>
      </c>
      <c r="AV139" s="38">
        <f t="shared" si="39"/>
        <v>-23.212640765939884</v>
      </c>
    </row>
    <row r="140" spans="1:48">
      <c r="A140">
        <v>139</v>
      </c>
      <c r="B140" s="67">
        <v>39828</v>
      </c>
      <c r="C140" s="70">
        <v>2.5459999999999998</v>
      </c>
      <c r="D140" s="71" t="s">
        <v>106</v>
      </c>
      <c r="E140" s="140" t="s">
        <v>83</v>
      </c>
      <c r="F140" s="24">
        <v>-25.898160000000001</v>
      </c>
      <c r="H140" s="17">
        <v>-23.483791792000002</v>
      </c>
      <c r="I140" s="23">
        <v>-23.491265848181811</v>
      </c>
      <c r="J140" s="24">
        <v>-25.907309999999999</v>
      </c>
      <c r="K140" s="17">
        <v>-23.494711432999996</v>
      </c>
      <c r="M140"/>
      <c r="N140"/>
      <c r="O140"/>
      <c r="P140"/>
      <c r="AB140" s="14"/>
      <c r="AC140" s="14"/>
      <c r="AD140" s="14"/>
      <c r="AJ140" s="14">
        <f t="shared" si="32"/>
        <v>-25.865526658354099</v>
      </c>
      <c r="AK140" s="14">
        <f t="shared" si="30"/>
        <v>-26.573991272525816</v>
      </c>
      <c r="AL140" s="14">
        <f t="shared" si="31"/>
        <v>-25.157062044182382</v>
      </c>
      <c r="AP140" s="38">
        <f t="shared" si="33"/>
        <v>-23.672047081897137</v>
      </c>
      <c r="AQ140" s="38">
        <f t="shared" si="34"/>
        <v>-23.825182520549554</v>
      </c>
      <c r="AR140" s="38">
        <f t="shared" si="35"/>
        <v>-23.518911643244721</v>
      </c>
      <c r="AS140" s="38">
        <f t="shared" si="36"/>
        <v>-23.978317959201974</v>
      </c>
      <c r="AT140" s="38">
        <f t="shared" si="37"/>
        <v>-23.365776204592301</v>
      </c>
      <c r="AU140" s="38">
        <f t="shared" si="38"/>
        <v>-24.13145339785439</v>
      </c>
      <c r="AV140" s="38">
        <f t="shared" si="39"/>
        <v>-23.212640765939884</v>
      </c>
    </row>
    <row r="141" spans="1:48">
      <c r="A141">
        <v>140</v>
      </c>
      <c r="B141" s="67">
        <v>39828</v>
      </c>
      <c r="C141" s="70">
        <v>2.347</v>
      </c>
      <c r="D141" s="71" t="s">
        <v>107</v>
      </c>
      <c r="E141" s="140" t="s">
        <v>83</v>
      </c>
      <c r="F141" s="24">
        <v>-25.890789999999999</v>
      </c>
      <c r="H141" s="17">
        <v>-23.476228698</v>
      </c>
      <c r="I141" s="23">
        <v>-23.491265848181811</v>
      </c>
      <c r="J141" s="24">
        <v>-25.90072</v>
      </c>
      <c r="K141" s="17">
        <v>-23.488093095999997</v>
      </c>
      <c r="M141"/>
      <c r="N141"/>
      <c r="O141"/>
      <c r="P141"/>
      <c r="AB141" s="14"/>
      <c r="AC141" s="14"/>
      <c r="AD141" s="14"/>
      <c r="AJ141" s="14">
        <f t="shared" si="32"/>
        <v>-25.865526658354099</v>
      </c>
      <c r="AK141" s="14">
        <f t="shared" si="30"/>
        <v>-26.573991272525816</v>
      </c>
      <c r="AL141" s="14">
        <f t="shared" si="31"/>
        <v>-25.157062044182382</v>
      </c>
      <c r="AP141" s="38">
        <f t="shared" si="33"/>
        <v>-23.672047081897137</v>
      </c>
      <c r="AQ141" s="38">
        <f t="shared" si="34"/>
        <v>-23.825182520549554</v>
      </c>
      <c r="AR141" s="38">
        <f t="shared" si="35"/>
        <v>-23.518911643244721</v>
      </c>
      <c r="AS141" s="38">
        <f t="shared" si="36"/>
        <v>-23.978317959201974</v>
      </c>
      <c r="AT141" s="38">
        <f t="shared" si="37"/>
        <v>-23.365776204592301</v>
      </c>
      <c r="AU141" s="38">
        <f t="shared" si="38"/>
        <v>-24.13145339785439</v>
      </c>
      <c r="AV141" s="38">
        <f t="shared" si="39"/>
        <v>-23.212640765939884</v>
      </c>
    </row>
    <row r="142" spans="1:48">
      <c r="A142">
        <v>141</v>
      </c>
      <c r="B142" s="67">
        <v>39828</v>
      </c>
      <c r="C142" s="70">
        <v>2.1110000000000002</v>
      </c>
      <c r="D142" s="71" t="s">
        <v>108</v>
      </c>
      <c r="E142" s="140" t="s">
        <v>83</v>
      </c>
      <c r="F142" s="24">
        <v>-25.841850000000001</v>
      </c>
      <c r="H142" s="17">
        <v>-23.426006470000001</v>
      </c>
      <c r="I142" s="23">
        <v>-23.491265848181811</v>
      </c>
      <c r="J142" s="24">
        <v>-25.85202</v>
      </c>
      <c r="K142" s="17">
        <v>-23.439183685999996</v>
      </c>
      <c r="M142"/>
      <c r="N142"/>
      <c r="O142"/>
      <c r="P142"/>
      <c r="AB142" s="14"/>
      <c r="AC142" s="14"/>
      <c r="AD142" s="14"/>
      <c r="AJ142" s="14">
        <f t="shared" si="32"/>
        <v>-25.865526658354099</v>
      </c>
      <c r="AK142" s="14">
        <f t="shared" si="30"/>
        <v>-26.573991272525816</v>
      </c>
      <c r="AL142" s="14">
        <f t="shared" si="31"/>
        <v>-25.157062044182382</v>
      </c>
      <c r="AP142" s="38">
        <f t="shared" si="33"/>
        <v>-23.672047081897137</v>
      </c>
      <c r="AQ142" s="38">
        <f t="shared" si="34"/>
        <v>-23.825182520549554</v>
      </c>
      <c r="AR142" s="38">
        <f t="shared" si="35"/>
        <v>-23.518911643244721</v>
      </c>
      <c r="AS142" s="38">
        <f t="shared" si="36"/>
        <v>-23.978317959201974</v>
      </c>
      <c r="AT142" s="38">
        <f t="shared" si="37"/>
        <v>-23.365776204592301</v>
      </c>
      <c r="AU142" s="38">
        <f t="shared" si="38"/>
        <v>-24.13145339785439</v>
      </c>
      <c r="AV142" s="38">
        <f t="shared" si="39"/>
        <v>-23.212640765939884</v>
      </c>
    </row>
    <row r="143" spans="1:48">
      <c r="A143">
        <v>142</v>
      </c>
      <c r="B143" s="67">
        <v>39828</v>
      </c>
      <c r="C143" s="70">
        <v>1.8939999999999999</v>
      </c>
      <c r="D143" s="71" t="s">
        <v>13</v>
      </c>
      <c r="E143" s="140" t="s">
        <v>83</v>
      </c>
      <c r="F143" s="24">
        <v>-26.160679999999999</v>
      </c>
      <c r="H143" s="17">
        <v>-23.753189815999999</v>
      </c>
      <c r="I143" s="23">
        <v>-23.491265848181811</v>
      </c>
      <c r="J143" s="24">
        <v>-26.178349999999998</v>
      </c>
      <c r="K143" s="17">
        <v>-23.766916904999995</v>
      </c>
      <c r="M143"/>
      <c r="N143"/>
      <c r="O143"/>
      <c r="P143"/>
      <c r="AB143" s="14"/>
      <c r="AC143" s="14"/>
      <c r="AD143" s="14"/>
      <c r="AJ143" s="14">
        <f t="shared" si="32"/>
        <v>-25.865526658354099</v>
      </c>
      <c r="AK143" s="14">
        <f t="shared" si="30"/>
        <v>-26.573991272525816</v>
      </c>
      <c r="AL143" s="14">
        <f t="shared" si="31"/>
        <v>-25.157062044182382</v>
      </c>
      <c r="AP143" s="38">
        <f t="shared" si="33"/>
        <v>-23.672047081897137</v>
      </c>
      <c r="AQ143" s="38">
        <f t="shared" si="34"/>
        <v>-23.825182520549554</v>
      </c>
      <c r="AR143" s="38">
        <f t="shared" si="35"/>
        <v>-23.518911643244721</v>
      </c>
      <c r="AS143" s="38">
        <f t="shared" si="36"/>
        <v>-23.978317959201974</v>
      </c>
      <c r="AT143" s="38">
        <f t="shared" si="37"/>
        <v>-23.365776204592301</v>
      </c>
      <c r="AU143" s="38">
        <f t="shared" si="38"/>
        <v>-24.13145339785439</v>
      </c>
      <c r="AV143" s="38">
        <f t="shared" si="39"/>
        <v>-23.212640765939884</v>
      </c>
    </row>
    <row r="144" spans="1:48">
      <c r="A144">
        <v>143</v>
      </c>
      <c r="B144" s="28">
        <v>39828</v>
      </c>
      <c r="C144" s="16">
        <v>1.796</v>
      </c>
      <c r="D144" s="4" t="s">
        <v>112</v>
      </c>
      <c r="E144" s="139" t="s">
        <v>83</v>
      </c>
      <c r="F144" s="19">
        <v>-25.963509999999999</v>
      </c>
      <c r="H144" s="17">
        <v>-23.550853961999998</v>
      </c>
      <c r="I144" s="74">
        <v>-23.491265848181811</v>
      </c>
      <c r="J144" s="19">
        <v>-25.97813</v>
      </c>
      <c r="K144" s="17">
        <v>-23.565835958999998</v>
      </c>
      <c r="M144"/>
      <c r="N144"/>
      <c r="O144"/>
      <c r="P144"/>
      <c r="AB144" s="14"/>
      <c r="AC144" s="14"/>
      <c r="AD144" s="14"/>
      <c r="AJ144" s="14">
        <f t="shared" si="32"/>
        <v>-25.865526658354099</v>
      </c>
      <c r="AK144" s="14">
        <f t="shared" si="30"/>
        <v>-26.573991272525816</v>
      </c>
      <c r="AL144" s="14">
        <f t="shared" si="31"/>
        <v>-25.157062044182382</v>
      </c>
      <c r="AP144" s="38">
        <f t="shared" si="33"/>
        <v>-23.672047081897137</v>
      </c>
      <c r="AQ144" s="38">
        <f t="shared" si="34"/>
        <v>-23.825182520549554</v>
      </c>
      <c r="AR144" s="38">
        <f t="shared" si="35"/>
        <v>-23.518911643244721</v>
      </c>
      <c r="AS144" s="38">
        <f t="shared" si="36"/>
        <v>-23.978317959201974</v>
      </c>
      <c r="AT144" s="38">
        <f t="shared" si="37"/>
        <v>-23.365776204592301</v>
      </c>
      <c r="AU144" s="38">
        <f t="shared" si="38"/>
        <v>-24.13145339785439</v>
      </c>
      <c r="AV144" s="38">
        <f t="shared" si="39"/>
        <v>-23.212640765939884</v>
      </c>
    </row>
    <row r="145" spans="1:48">
      <c r="A145">
        <v>144</v>
      </c>
      <c r="B145" s="67">
        <v>39828</v>
      </c>
      <c r="C145" s="70">
        <v>1.496</v>
      </c>
      <c r="D145" s="71" t="s">
        <v>61</v>
      </c>
      <c r="E145" s="140" t="s">
        <v>83</v>
      </c>
      <c r="F145" s="24">
        <v>-26.111879999999999</v>
      </c>
      <c r="H145" s="17">
        <v>-23.703111256</v>
      </c>
      <c r="I145" s="23">
        <v>-23.491265848181811</v>
      </c>
      <c r="J145" s="24">
        <v>-26.133800000000001</v>
      </c>
      <c r="K145" s="17">
        <v>-23.72217534</v>
      </c>
      <c r="M145"/>
      <c r="N145"/>
      <c r="O145"/>
      <c r="P145"/>
      <c r="AB145" s="14"/>
      <c r="AC145" s="14"/>
      <c r="AD145" s="14"/>
      <c r="AJ145" s="14">
        <f t="shared" si="32"/>
        <v>-25.865526658354099</v>
      </c>
      <c r="AK145" s="14">
        <f t="shared" si="30"/>
        <v>-26.573991272525816</v>
      </c>
      <c r="AL145" s="14">
        <f t="shared" si="31"/>
        <v>-25.157062044182382</v>
      </c>
      <c r="AP145" s="38">
        <f t="shared" si="33"/>
        <v>-23.672047081897137</v>
      </c>
      <c r="AQ145" s="38">
        <f t="shared" si="34"/>
        <v>-23.825182520549554</v>
      </c>
      <c r="AR145" s="38">
        <f t="shared" si="35"/>
        <v>-23.518911643244721</v>
      </c>
      <c r="AS145" s="38">
        <f t="shared" si="36"/>
        <v>-23.978317959201974</v>
      </c>
      <c r="AT145" s="38">
        <f t="shared" si="37"/>
        <v>-23.365776204592301</v>
      </c>
      <c r="AU145" s="38">
        <f t="shared" si="38"/>
        <v>-24.13145339785439</v>
      </c>
      <c r="AV145" s="38">
        <f t="shared" si="39"/>
        <v>-23.212640765939884</v>
      </c>
    </row>
    <row r="146" spans="1:48">
      <c r="A146">
        <v>145</v>
      </c>
      <c r="B146" s="67">
        <v>39828</v>
      </c>
      <c r="C146" s="70">
        <v>1.655</v>
      </c>
      <c r="D146" s="71" t="s">
        <v>109</v>
      </c>
      <c r="E146" s="140" t="s">
        <v>83</v>
      </c>
      <c r="F146" s="24">
        <v>-25.92315</v>
      </c>
      <c r="H146" s="17">
        <v>-23.509436529999999</v>
      </c>
      <c r="I146" s="23">
        <v>-23.491265848181811</v>
      </c>
      <c r="J146" s="24">
        <v>-25.938099999999999</v>
      </c>
      <c r="K146" s="17">
        <v>-23.525633829999997</v>
      </c>
      <c r="M146"/>
      <c r="N146"/>
      <c r="O146"/>
      <c r="P146"/>
      <c r="AE146" s="14"/>
      <c r="AF146" s="14"/>
      <c r="AG146" s="14"/>
      <c r="AJ146" s="14">
        <f t="shared" si="32"/>
        <v>-25.865526658354099</v>
      </c>
      <c r="AK146" s="14">
        <f t="shared" si="30"/>
        <v>-26.573991272525816</v>
      </c>
      <c r="AL146" s="14">
        <f t="shared" si="31"/>
        <v>-25.157062044182382</v>
      </c>
      <c r="AP146" s="38">
        <f t="shared" si="33"/>
        <v>-23.672047081897137</v>
      </c>
      <c r="AQ146" s="38">
        <f t="shared" si="34"/>
        <v>-23.825182520549554</v>
      </c>
      <c r="AR146" s="38">
        <f t="shared" si="35"/>
        <v>-23.518911643244721</v>
      </c>
      <c r="AS146" s="38">
        <f t="shared" si="36"/>
        <v>-23.978317959201974</v>
      </c>
      <c r="AT146" s="38">
        <f t="shared" si="37"/>
        <v>-23.365776204592301</v>
      </c>
      <c r="AU146" s="38">
        <f t="shared" si="38"/>
        <v>-24.13145339785439</v>
      </c>
      <c r="AV146" s="38">
        <f t="shared" si="39"/>
        <v>-23.212640765939884</v>
      </c>
    </row>
    <row r="147" spans="1:48">
      <c r="A147">
        <v>146</v>
      </c>
      <c r="B147" s="67">
        <v>39828</v>
      </c>
      <c r="C147" s="70">
        <v>1.7490000000000001</v>
      </c>
      <c r="D147" s="71" t="s">
        <v>110</v>
      </c>
      <c r="E147" s="140" t="s">
        <v>83</v>
      </c>
      <c r="F147" s="24">
        <v>-26.108049999999999</v>
      </c>
      <c r="H147" s="17">
        <v>-23.699180909999999</v>
      </c>
      <c r="I147" s="23">
        <v>-23.491265848181811</v>
      </c>
      <c r="J147" s="24">
        <v>-26.126169999999998</v>
      </c>
      <c r="K147" s="17">
        <v>-23.714512530999997</v>
      </c>
      <c r="AJ147" s="14">
        <f t="shared" si="32"/>
        <v>-25.865526658354099</v>
      </c>
      <c r="AK147" s="14">
        <f t="shared" si="30"/>
        <v>-26.573991272525816</v>
      </c>
      <c r="AL147" s="14">
        <f t="shared" si="31"/>
        <v>-25.157062044182382</v>
      </c>
      <c r="AP147" s="38">
        <f t="shared" si="33"/>
        <v>-23.672047081897137</v>
      </c>
      <c r="AQ147" s="38">
        <f t="shared" si="34"/>
        <v>-23.825182520549554</v>
      </c>
      <c r="AR147" s="38">
        <f t="shared" si="35"/>
        <v>-23.518911643244721</v>
      </c>
      <c r="AS147" s="38">
        <f t="shared" si="36"/>
        <v>-23.978317959201974</v>
      </c>
      <c r="AT147" s="38">
        <f t="shared" si="37"/>
        <v>-23.365776204592301</v>
      </c>
      <c r="AU147" s="38">
        <f t="shared" si="38"/>
        <v>-24.13145339785439</v>
      </c>
      <c r="AV147" s="38">
        <f t="shared" si="39"/>
        <v>-23.212640765939884</v>
      </c>
    </row>
    <row r="148" spans="1:48">
      <c r="A148">
        <v>147</v>
      </c>
      <c r="B148" s="67">
        <v>39828</v>
      </c>
      <c r="C148" s="70">
        <v>1.4950000000000001</v>
      </c>
      <c r="D148" s="71" t="s">
        <v>111</v>
      </c>
      <c r="E148" s="140" t="s">
        <v>83</v>
      </c>
      <c r="F148" s="24">
        <v>-26.12527</v>
      </c>
      <c r="H148" s="17">
        <v>-23.716852074000002</v>
      </c>
      <c r="I148" s="23">
        <v>-23.491265848181811</v>
      </c>
      <c r="J148" s="24">
        <v>-26.146899999999999</v>
      </c>
      <c r="K148" s="17">
        <v>-23.735331669999997</v>
      </c>
      <c r="AJ148" s="14">
        <f t="shared" si="32"/>
        <v>-25.865526658354099</v>
      </c>
      <c r="AK148" s="14">
        <f t="shared" si="30"/>
        <v>-26.573991272525816</v>
      </c>
      <c r="AL148" s="14">
        <f t="shared" si="31"/>
        <v>-25.157062044182382</v>
      </c>
      <c r="AP148" s="38">
        <f t="shared" si="33"/>
        <v>-23.672047081897137</v>
      </c>
      <c r="AQ148" s="38">
        <f t="shared" si="34"/>
        <v>-23.825182520549554</v>
      </c>
      <c r="AR148" s="38">
        <f t="shared" si="35"/>
        <v>-23.518911643244721</v>
      </c>
      <c r="AS148" s="38">
        <f t="shared" si="36"/>
        <v>-23.978317959201974</v>
      </c>
      <c r="AT148" s="38">
        <f t="shared" si="37"/>
        <v>-23.365776204592301</v>
      </c>
      <c r="AU148" s="38">
        <f t="shared" si="38"/>
        <v>-24.13145339785439</v>
      </c>
      <c r="AV148" s="38">
        <f t="shared" si="39"/>
        <v>-23.212640765939884</v>
      </c>
    </row>
    <row r="149" spans="1:48">
      <c r="A149">
        <v>148</v>
      </c>
      <c r="B149" s="28">
        <v>39828</v>
      </c>
      <c r="C149" s="16">
        <v>1.986</v>
      </c>
      <c r="D149" s="4" t="s">
        <v>4</v>
      </c>
      <c r="E149" s="139" t="s">
        <v>83</v>
      </c>
      <c r="F149" s="19">
        <v>-26.03585</v>
      </c>
      <c r="H149" s="17">
        <v>-23.62508927</v>
      </c>
      <c r="I149" s="74">
        <v>-23.491265848181811</v>
      </c>
      <c r="J149" s="19">
        <v>-26.050419999999999</v>
      </c>
      <c r="K149" s="17">
        <v>-23.638436805999998</v>
      </c>
      <c r="AJ149" s="14">
        <f t="shared" si="32"/>
        <v>-25.865526658354099</v>
      </c>
      <c r="AK149" s="14">
        <f t="shared" si="30"/>
        <v>-26.573991272525816</v>
      </c>
      <c r="AL149" s="14">
        <f t="shared" si="31"/>
        <v>-25.157062044182382</v>
      </c>
      <c r="AP149" s="38">
        <f t="shared" si="33"/>
        <v>-23.672047081897137</v>
      </c>
      <c r="AQ149" s="38">
        <f t="shared" si="34"/>
        <v>-23.825182520549554</v>
      </c>
      <c r="AR149" s="38">
        <f t="shared" si="35"/>
        <v>-23.518911643244721</v>
      </c>
      <c r="AS149" s="38">
        <f t="shared" si="36"/>
        <v>-23.978317959201974</v>
      </c>
      <c r="AT149" s="38">
        <f t="shared" si="37"/>
        <v>-23.365776204592301</v>
      </c>
      <c r="AU149" s="38">
        <f t="shared" si="38"/>
        <v>-24.13145339785439</v>
      </c>
      <c r="AV149" s="38">
        <f t="shared" si="39"/>
        <v>-23.212640765939884</v>
      </c>
    </row>
    <row r="150" spans="1:48">
      <c r="A150">
        <v>149</v>
      </c>
      <c r="B150" s="67">
        <v>39832</v>
      </c>
      <c r="C150" s="70">
        <v>2.657</v>
      </c>
      <c r="D150" s="71" t="s">
        <v>56</v>
      </c>
      <c r="E150" s="140" t="s">
        <v>57</v>
      </c>
      <c r="F150" s="24">
        <v>-26.128070000000001</v>
      </c>
      <c r="H150" s="69">
        <v>-23.695267892000004</v>
      </c>
      <c r="I150" s="23">
        <v>-23.491265848181811</v>
      </c>
      <c r="J150" s="24">
        <v>-26.115269999999999</v>
      </c>
      <c r="K150" s="17">
        <v>-23.697238565999999</v>
      </c>
      <c r="AJ150" s="14">
        <f t="shared" si="32"/>
        <v>-25.865526658354099</v>
      </c>
      <c r="AK150" s="14">
        <f t="shared" si="30"/>
        <v>-26.573991272525816</v>
      </c>
      <c r="AL150" s="14">
        <f t="shared" si="31"/>
        <v>-25.157062044182382</v>
      </c>
      <c r="AP150" s="38">
        <f t="shared" si="33"/>
        <v>-23.672047081897137</v>
      </c>
      <c r="AQ150" s="38">
        <f t="shared" si="34"/>
        <v>-23.825182520549554</v>
      </c>
      <c r="AR150" s="38">
        <f t="shared" si="35"/>
        <v>-23.518911643244721</v>
      </c>
      <c r="AS150" s="38">
        <f t="shared" si="36"/>
        <v>-23.978317959201974</v>
      </c>
      <c r="AT150" s="38">
        <f t="shared" si="37"/>
        <v>-23.365776204592301</v>
      </c>
      <c r="AU150" s="38">
        <f t="shared" si="38"/>
        <v>-24.13145339785439</v>
      </c>
      <c r="AV150" s="38">
        <f t="shared" si="39"/>
        <v>-23.212640765939884</v>
      </c>
    </row>
    <row r="151" spans="1:48">
      <c r="A151">
        <v>150</v>
      </c>
      <c r="B151" s="67">
        <v>39832</v>
      </c>
      <c r="C151" s="70">
        <v>2.4950000000000001</v>
      </c>
      <c r="D151" s="71" t="s">
        <v>61</v>
      </c>
      <c r="E151" s="140" t="s">
        <v>62</v>
      </c>
      <c r="F151" s="24">
        <v>-26.124690000000001</v>
      </c>
      <c r="H151" s="69">
        <v>-23.691835164000004</v>
      </c>
      <c r="I151" s="23">
        <v>-23.491265848181811</v>
      </c>
      <c r="J151" s="24">
        <v>-26.11101</v>
      </c>
      <c r="K151" s="17">
        <v>-23.692953857999999</v>
      </c>
      <c r="AJ151" s="14">
        <f t="shared" si="32"/>
        <v>-25.865526658354099</v>
      </c>
      <c r="AK151" s="14">
        <f t="shared" si="30"/>
        <v>-26.573991272525816</v>
      </c>
      <c r="AL151" s="14">
        <f t="shared" si="31"/>
        <v>-25.157062044182382</v>
      </c>
      <c r="AP151" s="38">
        <f t="shared" si="33"/>
        <v>-23.672047081897137</v>
      </c>
      <c r="AQ151" s="38">
        <f t="shared" si="34"/>
        <v>-23.825182520549554</v>
      </c>
      <c r="AR151" s="38">
        <f t="shared" si="35"/>
        <v>-23.518911643244721</v>
      </c>
      <c r="AS151" s="38">
        <f t="shared" si="36"/>
        <v>-23.978317959201974</v>
      </c>
      <c r="AT151" s="38">
        <f t="shared" si="37"/>
        <v>-23.365776204592301</v>
      </c>
      <c r="AU151" s="38">
        <f t="shared" si="38"/>
        <v>-24.13145339785439</v>
      </c>
      <c r="AV151" s="38">
        <f t="shared" si="39"/>
        <v>-23.212640765939884</v>
      </c>
    </row>
    <row r="152" spans="1:48">
      <c r="A152">
        <v>151</v>
      </c>
      <c r="B152" s="67">
        <v>39832</v>
      </c>
      <c r="C152" s="70">
        <v>2.6339999999999999</v>
      </c>
      <c r="D152" s="71" t="s">
        <v>63</v>
      </c>
      <c r="E152" s="140" t="s">
        <v>64</v>
      </c>
      <c r="F152" s="24">
        <v>-26.096830000000001</v>
      </c>
      <c r="H152" s="69">
        <v>-23.663540548000004</v>
      </c>
      <c r="I152" s="23">
        <v>-23.491265848181811</v>
      </c>
      <c r="J152" s="24">
        <v>-26.083629999999999</v>
      </c>
      <c r="K152" s="17">
        <v>-23.665415054</v>
      </c>
      <c r="AJ152" s="14">
        <f t="shared" si="32"/>
        <v>-25.865526658354099</v>
      </c>
      <c r="AK152" s="14">
        <f t="shared" si="30"/>
        <v>-26.573991272525816</v>
      </c>
      <c r="AL152" s="14">
        <f t="shared" si="31"/>
        <v>-25.157062044182382</v>
      </c>
      <c r="AP152" s="38">
        <f t="shared" si="33"/>
        <v>-23.672047081897137</v>
      </c>
      <c r="AQ152" s="38">
        <f t="shared" si="34"/>
        <v>-23.825182520549554</v>
      </c>
      <c r="AR152" s="38">
        <f t="shared" si="35"/>
        <v>-23.518911643244721</v>
      </c>
      <c r="AS152" s="38">
        <f t="shared" si="36"/>
        <v>-23.978317959201974</v>
      </c>
      <c r="AT152" s="38">
        <f t="shared" si="37"/>
        <v>-23.365776204592301</v>
      </c>
      <c r="AU152" s="38">
        <f t="shared" si="38"/>
        <v>-24.13145339785439</v>
      </c>
      <c r="AV152" s="38">
        <f t="shared" si="39"/>
        <v>-23.212640765939884</v>
      </c>
    </row>
    <row r="153" spans="1:48">
      <c r="A153">
        <v>152</v>
      </c>
      <c r="B153" s="67">
        <v>39832</v>
      </c>
      <c r="C153" s="70">
        <v>2.625</v>
      </c>
      <c r="D153" s="71" t="s">
        <v>65</v>
      </c>
      <c r="E153" s="140" t="s">
        <v>66</v>
      </c>
      <c r="F153" s="24">
        <v>-26.00919</v>
      </c>
      <c r="H153" s="69">
        <v>-23.574533364000004</v>
      </c>
      <c r="I153" s="23">
        <v>-23.491265848181811</v>
      </c>
      <c r="J153" s="24">
        <v>-25.995170000000002</v>
      </c>
      <c r="K153" s="17">
        <v>-23.576441986000003</v>
      </c>
      <c r="AJ153" s="14">
        <f t="shared" si="32"/>
        <v>-25.865526658354099</v>
      </c>
      <c r="AK153" s="14">
        <f t="shared" si="30"/>
        <v>-26.573991272525816</v>
      </c>
      <c r="AL153" s="14">
        <f t="shared" si="31"/>
        <v>-25.157062044182382</v>
      </c>
      <c r="AP153" s="38">
        <f t="shared" si="33"/>
        <v>-23.672047081897137</v>
      </c>
      <c r="AQ153" s="38">
        <f t="shared" si="34"/>
        <v>-23.825182520549554</v>
      </c>
      <c r="AR153" s="38">
        <f t="shared" si="35"/>
        <v>-23.518911643244721</v>
      </c>
      <c r="AS153" s="38">
        <f t="shared" si="36"/>
        <v>-23.978317959201974</v>
      </c>
      <c r="AT153" s="38">
        <f t="shared" si="37"/>
        <v>-23.365776204592301</v>
      </c>
      <c r="AU153" s="38">
        <f t="shared" si="38"/>
        <v>-24.13145339785439</v>
      </c>
      <c r="AV153" s="38">
        <f t="shared" si="39"/>
        <v>-23.212640765939884</v>
      </c>
    </row>
    <row r="154" spans="1:48">
      <c r="A154">
        <v>153</v>
      </c>
      <c r="B154" s="67">
        <v>39832</v>
      </c>
      <c r="C154" s="70">
        <v>2.6320000000000001</v>
      </c>
      <c r="D154" s="71" t="s">
        <v>22</v>
      </c>
      <c r="E154" s="140" t="s">
        <v>60</v>
      </c>
      <c r="F154" s="24">
        <v>-25.947679999999998</v>
      </c>
      <c r="H154" s="69">
        <v>-23.512063808000001</v>
      </c>
      <c r="I154" s="23">
        <v>-23.491265848181811</v>
      </c>
      <c r="J154" s="24">
        <v>-25.93319</v>
      </c>
      <c r="K154" s="17">
        <v>-23.514102502</v>
      </c>
      <c r="AJ154" s="14">
        <f t="shared" si="32"/>
        <v>-25.865526658354099</v>
      </c>
      <c r="AK154" s="14">
        <f t="shared" si="30"/>
        <v>-26.573991272525816</v>
      </c>
      <c r="AL154" s="14">
        <f t="shared" si="31"/>
        <v>-25.157062044182382</v>
      </c>
      <c r="AP154" s="38">
        <f t="shared" si="33"/>
        <v>-23.672047081897137</v>
      </c>
      <c r="AQ154" s="38">
        <f t="shared" si="34"/>
        <v>-23.825182520549554</v>
      </c>
      <c r="AR154" s="38">
        <f t="shared" si="35"/>
        <v>-23.518911643244721</v>
      </c>
      <c r="AS154" s="38">
        <f t="shared" si="36"/>
        <v>-23.978317959201974</v>
      </c>
      <c r="AT154" s="38">
        <f t="shared" si="37"/>
        <v>-23.365776204592301</v>
      </c>
      <c r="AU154" s="38">
        <f t="shared" si="38"/>
        <v>-24.13145339785439</v>
      </c>
      <c r="AV154" s="38">
        <f t="shared" si="39"/>
        <v>-23.212640765939884</v>
      </c>
    </row>
    <row r="155" spans="1:48">
      <c r="A155">
        <v>154</v>
      </c>
      <c r="B155" s="67">
        <v>39832</v>
      </c>
      <c r="C155" s="70">
        <v>1.99</v>
      </c>
      <c r="D155" s="71" t="s">
        <v>67</v>
      </c>
      <c r="E155" s="140" t="s">
        <v>68</v>
      </c>
      <c r="F155" s="24">
        <v>-26.109169999999999</v>
      </c>
      <c r="H155" s="69">
        <v>-23.676073052000003</v>
      </c>
      <c r="I155" s="23">
        <v>-23.491265848181811</v>
      </c>
      <c r="J155" s="24">
        <v>-26.09187</v>
      </c>
      <c r="K155" s="17">
        <v>-23.673702845999998</v>
      </c>
      <c r="AJ155" s="14">
        <f t="shared" si="32"/>
        <v>-25.865526658354099</v>
      </c>
      <c r="AK155" s="14">
        <f t="shared" si="30"/>
        <v>-26.573991272525816</v>
      </c>
      <c r="AL155" s="14">
        <f t="shared" si="31"/>
        <v>-25.157062044182382</v>
      </c>
      <c r="AP155" s="38">
        <f t="shared" si="33"/>
        <v>-23.672047081897137</v>
      </c>
      <c r="AQ155" s="38">
        <f t="shared" si="34"/>
        <v>-23.825182520549554</v>
      </c>
      <c r="AR155" s="38">
        <f t="shared" si="35"/>
        <v>-23.518911643244721</v>
      </c>
      <c r="AS155" s="38">
        <f t="shared" si="36"/>
        <v>-23.978317959201974</v>
      </c>
      <c r="AT155" s="38">
        <f t="shared" si="37"/>
        <v>-23.365776204592301</v>
      </c>
      <c r="AU155" s="38">
        <f t="shared" si="38"/>
        <v>-24.13145339785439</v>
      </c>
      <c r="AV155" s="38">
        <f t="shared" si="39"/>
        <v>-23.212640765939884</v>
      </c>
    </row>
    <row r="156" spans="1:48">
      <c r="A156">
        <v>155</v>
      </c>
      <c r="B156" s="67">
        <v>39832</v>
      </c>
      <c r="C156" s="70">
        <v>3.1440000000000001</v>
      </c>
      <c r="D156" s="71" t="s">
        <v>69</v>
      </c>
      <c r="E156" s="140" t="s">
        <v>70</v>
      </c>
      <c r="F156" s="24">
        <v>-25.943269999999998</v>
      </c>
      <c r="H156" s="69">
        <v>-23.507585012</v>
      </c>
      <c r="I156" s="23">
        <v>-23.491265848181811</v>
      </c>
      <c r="J156" s="24">
        <v>-25.931239999999999</v>
      </c>
      <c r="K156" s="17">
        <v>-23.512141191999998</v>
      </c>
      <c r="AJ156" s="14">
        <f t="shared" si="32"/>
        <v>-25.865526658354099</v>
      </c>
      <c r="AK156" s="14">
        <f t="shared" si="30"/>
        <v>-26.573991272525816</v>
      </c>
      <c r="AL156" s="14">
        <f t="shared" si="31"/>
        <v>-25.157062044182382</v>
      </c>
      <c r="AP156" s="38">
        <f t="shared" si="33"/>
        <v>-23.672047081897137</v>
      </c>
      <c r="AQ156" s="38">
        <f t="shared" si="34"/>
        <v>-23.825182520549554</v>
      </c>
      <c r="AR156" s="38">
        <f t="shared" si="35"/>
        <v>-23.518911643244721</v>
      </c>
      <c r="AS156" s="38">
        <f t="shared" si="36"/>
        <v>-23.978317959201974</v>
      </c>
      <c r="AT156" s="38">
        <f t="shared" si="37"/>
        <v>-23.365776204592301</v>
      </c>
      <c r="AU156" s="38">
        <f t="shared" si="38"/>
        <v>-24.13145339785439</v>
      </c>
      <c r="AV156" s="38">
        <f t="shared" si="39"/>
        <v>-23.212640765939884</v>
      </c>
    </row>
    <row r="157" spans="1:48">
      <c r="A157">
        <v>156</v>
      </c>
      <c r="B157" s="67">
        <v>39832</v>
      </c>
      <c r="C157" s="70">
        <v>2.5640000000000001</v>
      </c>
      <c r="D157" s="71" t="s">
        <v>71</v>
      </c>
      <c r="E157" s="140" t="s">
        <v>72</v>
      </c>
      <c r="F157" s="24">
        <v>-26.061029999999999</v>
      </c>
      <c r="H157" s="69">
        <v>-23.627182068</v>
      </c>
      <c r="I157" s="23">
        <v>-23.491265848181811</v>
      </c>
      <c r="J157" s="24">
        <v>-26.0473</v>
      </c>
      <c r="K157" s="17">
        <v>-23.628874339999999</v>
      </c>
      <c r="AJ157" s="14">
        <f t="shared" si="32"/>
        <v>-25.865526658354099</v>
      </c>
      <c r="AK157" s="14">
        <f t="shared" si="30"/>
        <v>-26.573991272525816</v>
      </c>
      <c r="AL157" s="14">
        <f t="shared" si="31"/>
        <v>-25.157062044182382</v>
      </c>
      <c r="AP157" s="38">
        <f t="shared" si="33"/>
        <v>-23.672047081897137</v>
      </c>
      <c r="AQ157" s="38">
        <f t="shared" si="34"/>
        <v>-23.825182520549554</v>
      </c>
      <c r="AR157" s="38">
        <f t="shared" si="35"/>
        <v>-23.518911643244721</v>
      </c>
      <c r="AS157" s="38">
        <f t="shared" si="36"/>
        <v>-23.978317959201974</v>
      </c>
      <c r="AT157" s="38">
        <f t="shared" si="37"/>
        <v>-23.365776204592301</v>
      </c>
      <c r="AU157" s="38">
        <f t="shared" si="38"/>
        <v>-24.13145339785439</v>
      </c>
      <c r="AV157" s="38">
        <f t="shared" si="39"/>
        <v>-23.212640765939884</v>
      </c>
    </row>
    <row r="158" spans="1:48">
      <c r="A158">
        <v>157</v>
      </c>
      <c r="B158" s="67">
        <v>39832</v>
      </c>
      <c r="C158" s="70">
        <v>2.4980000000000002</v>
      </c>
      <c r="D158" s="71" t="s">
        <v>58</v>
      </c>
      <c r="E158" s="140" t="s">
        <v>59</v>
      </c>
      <c r="F158" s="24">
        <v>-26.083909999999999</v>
      </c>
      <c r="H158" s="69">
        <v>-23.650418996000003</v>
      </c>
      <c r="I158" s="23">
        <v>-23.491265848181811</v>
      </c>
      <c r="J158" s="24">
        <v>-26.069929999999999</v>
      </c>
      <c r="K158" s="17">
        <v>-23.651635593999998</v>
      </c>
      <c r="AJ158" s="14">
        <f t="shared" si="32"/>
        <v>-25.865526658354099</v>
      </c>
      <c r="AK158" s="14">
        <f t="shared" si="30"/>
        <v>-26.573991272525816</v>
      </c>
      <c r="AL158" s="14">
        <f t="shared" si="31"/>
        <v>-25.157062044182382</v>
      </c>
      <c r="AP158" s="38">
        <f t="shared" si="33"/>
        <v>-23.672047081897137</v>
      </c>
      <c r="AQ158" s="38">
        <f t="shared" si="34"/>
        <v>-23.825182520549554</v>
      </c>
      <c r="AR158" s="38">
        <f t="shared" si="35"/>
        <v>-23.518911643244721</v>
      </c>
      <c r="AS158" s="38">
        <f t="shared" si="36"/>
        <v>-23.978317959201974</v>
      </c>
      <c r="AT158" s="38">
        <f t="shared" si="37"/>
        <v>-23.365776204592301</v>
      </c>
      <c r="AU158" s="38">
        <f t="shared" si="38"/>
        <v>-24.13145339785439</v>
      </c>
      <c r="AV158" s="38">
        <f t="shared" si="39"/>
        <v>-23.212640765939884</v>
      </c>
    </row>
    <row r="159" spans="1:48">
      <c r="A159">
        <v>158</v>
      </c>
      <c r="B159" s="67">
        <v>39836</v>
      </c>
      <c r="C159" s="70">
        <v>2.5179999999999998</v>
      </c>
      <c r="D159" s="71" t="s">
        <v>56</v>
      </c>
      <c r="E159" s="140" t="s">
        <v>57</v>
      </c>
      <c r="F159" s="24">
        <v>-26.003979999999999</v>
      </c>
      <c r="H159" s="69">
        <f t="shared" ref="H159:H165" si="40">(1.0151*F159)+2.7719</f>
        <v>-23.624740097999997</v>
      </c>
      <c r="I159" s="23">
        <v>-23.491265848181811</v>
      </c>
      <c r="J159" s="24">
        <v>-25.99136</v>
      </c>
      <c r="K159" s="69">
        <f t="shared" ref="K159:K166" si="41">(1.0053*J159)+2.503</f>
        <v>-23.626114208000001</v>
      </c>
      <c r="AJ159" s="14">
        <f t="shared" si="32"/>
        <v>-25.865526658354099</v>
      </c>
      <c r="AK159" s="14">
        <f t="shared" ref="AK159:AK222" si="42">AJ159-3*$AH$3</f>
        <v>-26.573991272525816</v>
      </c>
      <c r="AL159" s="14">
        <f t="shared" ref="AL159:AL222" si="43">AJ159+3*$AH$3</f>
        <v>-25.157062044182382</v>
      </c>
      <c r="AP159" s="38">
        <f t="shared" si="33"/>
        <v>-23.672047081897137</v>
      </c>
      <c r="AQ159" s="38">
        <f t="shared" si="34"/>
        <v>-23.825182520549554</v>
      </c>
      <c r="AR159" s="38">
        <f t="shared" si="35"/>
        <v>-23.518911643244721</v>
      </c>
      <c r="AS159" s="38">
        <f t="shared" si="36"/>
        <v>-23.978317959201974</v>
      </c>
      <c r="AT159" s="38">
        <f t="shared" si="37"/>
        <v>-23.365776204592301</v>
      </c>
      <c r="AU159" s="38">
        <f t="shared" si="38"/>
        <v>-24.13145339785439</v>
      </c>
      <c r="AV159" s="38">
        <f t="shared" si="39"/>
        <v>-23.212640765939884</v>
      </c>
    </row>
    <row r="160" spans="1:48">
      <c r="A160">
        <v>159</v>
      </c>
      <c r="B160" s="67">
        <v>39836</v>
      </c>
      <c r="C160" s="70">
        <v>2.5640000000000001</v>
      </c>
      <c r="D160" s="71" t="s">
        <v>61</v>
      </c>
      <c r="E160" s="140" t="s">
        <v>62</v>
      </c>
      <c r="F160" s="24">
        <v>-26.010079999999999</v>
      </c>
      <c r="H160" s="69">
        <f t="shared" si="40"/>
        <v>-23.630932207999997</v>
      </c>
      <c r="I160" s="23">
        <v>-23.491265848181811</v>
      </c>
      <c r="J160" s="24">
        <v>-25.99776</v>
      </c>
      <c r="K160" s="69">
        <f t="shared" si="41"/>
        <v>-23.632548128</v>
      </c>
      <c r="AJ160" s="14">
        <f t="shared" si="32"/>
        <v>-25.865526658354099</v>
      </c>
      <c r="AK160" s="14">
        <f t="shared" si="42"/>
        <v>-26.573991272525816</v>
      </c>
      <c r="AL160" s="14">
        <f t="shared" si="43"/>
        <v>-25.157062044182382</v>
      </c>
      <c r="AP160" s="38">
        <f t="shared" si="33"/>
        <v>-23.672047081897137</v>
      </c>
      <c r="AQ160" s="38">
        <f t="shared" si="34"/>
        <v>-23.825182520549554</v>
      </c>
      <c r="AR160" s="38">
        <f t="shared" si="35"/>
        <v>-23.518911643244721</v>
      </c>
      <c r="AS160" s="38">
        <f t="shared" si="36"/>
        <v>-23.978317959201974</v>
      </c>
      <c r="AT160" s="38">
        <f t="shared" si="37"/>
        <v>-23.365776204592301</v>
      </c>
      <c r="AU160" s="38">
        <f t="shared" si="38"/>
        <v>-24.13145339785439</v>
      </c>
      <c r="AV160" s="38">
        <f t="shared" si="39"/>
        <v>-23.212640765939884</v>
      </c>
    </row>
    <row r="161" spans="1:48">
      <c r="A161">
        <v>160</v>
      </c>
      <c r="B161" s="67">
        <v>39836</v>
      </c>
      <c r="C161" s="70">
        <v>2.6</v>
      </c>
      <c r="D161" s="71" t="s">
        <v>63</v>
      </c>
      <c r="E161" s="140" t="s">
        <v>64</v>
      </c>
      <c r="F161" s="24">
        <v>-26.068829999999998</v>
      </c>
      <c r="H161" s="69">
        <f t="shared" si="40"/>
        <v>-23.690569332999996</v>
      </c>
      <c r="I161" s="23">
        <v>-23.491265848181811</v>
      </c>
      <c r="J161" s="24">
        <v>-26.057279999999999</v>
      </c>
      <c r="K161" s="69">
        <f t="shared" si="41"/>
        <v>-23.692383584000002</v>
      </c>
      <c r="AJ161" s="14">
        <f t="shared" si="32"/>
        <v>-25.865526658354099</v>
      </c>
      <c r="AK161" s="14">
        <f t="shared" si="42"/>
        <v>-26.573991272525816</v>
      </c>
      <c r="AL161" s="14">
        <f t="shared" si="43"/>
        <v>-25.157062044182382</v>
      </c>
      <c r="AP161" s="38">
        <f t="shared" si="33"/>
        <v>-23.672047081897137</v>
      </c>
      <c r="AQ161" s="38">
        <f t="shared" si="34"/>
        <v>-23.825182520549554</v>
      </c>
      <c r="AR161" s="38">
        <f t="shared" si="35"/>
        <v>-23.518911643244721</v>
      </c>
      <c r="AS161" s="38">
        <f t="shared" si="36"/>
        <v>-23.978317959201974</v>
      </c>
      <c r="AT161" s="38">
        <f t="shared" si="37"/>
        <v>-23.365776204592301</v>
      </c>
      <c r="AU161" s="38">
        <f t="shared" si="38"/>
        <v>-24.13145339785439</v>
      </c>
      <c r="AV161" s="38">
        <f t="shared" si="39"/>
        <v>-23.212640765939884</v>
      </c>
    </row>
    <row r="162" spans="1:48">
      <c r="A162">
        <v>161</v>
      </c>
      <c r="B162" s="67">
        <v>39836</v>
      </c>
      <c r="C162" s="70">
        <v>2.6280000000000001</v>
      </c>
      <c r="D162" s="71" t="s">
        <v>65</v>
      </c>
      <c r="E162" s="140" t="s">
        <v>66</v>
      </c>
      <c r="F162" s="24">
        <v>-25.870010000000001</v>
      </c>
      <c r="H162" s="69">
        <f t="shared" si="40"/>
        <v>-23.488747150999998</v>
      </c>
      <c r="I162" s="23">
        <v>-23.491265848181811</v>
      </c>
      <c r="J162" s="24">
        <v>-25.856750000000002</v>
      </c>
      <c r="K162" s="69">
        <f t="shared" si="41"/>
        <v>-23.490790775000004</v>
      </c>
      <c r="AJ162" s="14">
        <f t="shared" si="32"/>
        <v>-25.865526658354099</v>
      </c>
      <c r="AK162" s="14">
        <f t="shared" si="42"/>
        <v>-26.573991272525816</v>
      </c>
      <c r="AL162" s="14">
        <f t="shared" si="43"/>
        <v>-25.157062044182382</v>
      </c>
      <c r="AP162" s="38">
        <f t="shared" si="33"/>
        <v>-23.672047081897137</v>
      </c>
      <c r="AQ162" s="38">
        <f t="shared" si="34"/>
        <v>-23.825182520549554</v>
      </c>
      <c r="AR162" s="38">
        <f t="shared" si="35"/>
        <v>-23.518911643244721</v>
      </c>
      <c r="AS162" s="38">
        <f t="shared" si="36"/>
        <v>-23.978317959201974</v>
      </c>
      <c r="AT162" s="38">
        <f t="shared" si="37"/>
        <v>-23.365776204592301</v>
      </c>
      <c r="AU162" s="38">
        <f t="shared" si="38"/>
        <v>-24.13145339785439</v>
      </c>
      <c r="AV162" s="38">
        <f t="shared" si="39"/>
        <v>-23.212640765939884</v>
      </c>
    </row>
    <row r="163" spans="1:48">
      <c r="A163">
        <v>162</v>
      </c>
      <c r="B163" s="67">
        <v>39836</v>
      </c>
      <c r="C163" s="70">
        <v>2.625</v>
      </c>
      <c r="D163" s="71" t="s">
        <v>22</v>
      </c>
      <c r="E163" s="140" t="s">
        <v>60</v>
      </c>
      <c r="F163" s="24">
        <v>-26.020779999999998</v>
      </c>
      <c r="H163" s="69">
        <f>(1.0151*F163)+2.7719</f>
        <v>-23.641793777999997</v>
      </c>
      <c r="I163" s="23">
        <v>-23.491265848181811</v>
      </c>
      <c r="J163" s="24">
        <v>-26.008870000000002</v>
      </c>
      <c r="K163" s="69">
        <f t="shared" si="41"/>
        <v>-23.643717011000003</v>
      </c>
      <c r="AJ163" s="14">
        <f t="shared" si="32"/>
        <v>-25.865526658354099</v>
      </c>
      <c r="AK163" s="14">
        <f t="shared" si="42"/>
        <v>-26.573991272525816</v>
      </c>
      <c r="AL163" s="14">
        <f t="shared" si="43"/>
        <v>-25.157062044182382</v>
      </c>
      <c r="AP163" s="38">
        <f t="shared" si="33"/>
        <v>-23.672047081897137</v>
      </c>
      <c r="AQ163" s="38">
        <f t="shared" si="34"/>
        <v>-23.825182520549554</v>
      </c>
      <c r="AR163" s="38">
        <f t="shared" si="35"/>
        <v>-23.518911643244721</v>
      </c>
      <c r="AS163" s="38">
        <f t="shared" si="36"/>
        <v>-23.978317959201974</v>
      </c>
      <c r="AT163" s="38">
        <f t="shared" si="37"/>
        <v>-23.365776204592301</v>
      </c>
      <c r="AU163" s="38">
        <f t="shared" si="38"/>
        <v>-24.13145339785439</v>
      </c>
      <c r="AV163" s="38">
        <f t="shared" si="39"/>
        <v>-23.212640765939884</v>
      </c>
    </row>
    <row r="164" spans="1:48">
      <c r="A164">
        <v>163</v>
      </c>
      <c r="B164" s="67">
        <v>39836</v>
      </c>
      <c r="C164" s="70">
        <v>1.889</v>
      </c>
      <c r="D164" s="71" t="s">
        <v>67</v>
      </c>
      <c r="E164" s="140" t="s">
        <v>68</v>
      </c>
      <c r="F164" s="24">
        <v>-25.9634</v>
      </c>
      <c r="H164" s="69">
        <f t="shared" si="40"/>
        <v>-23.583547339999999</v>
      </c>
      <c r="I164" s="23">
        <v>-23.491265848181811</v>
      </c>
      <c r="J164" s="24">
        <v>-25.946169999999999</v>
      </c>
      <c r="K164" s="69">
        <f t="shared" si="41"/>
        <v>-23.580684700999999</v>
      </c>
      <c r="AJ164" s="14">
        <f t="shared" si="32"/>
        <v>-25.865526658354099</v>
      </c>
      <c r="AK164" s="14">
        <f t="shared" si="42"/>
        <v>-26.573991272525816</v>
      </c>
      <c r="AL164" s="14">
        <f t="shared" si="43"/>
        <v>-25.157062044182382</v>
      </c>
      <c r="AP164" s="38">
        <f t="shared" si="33"/>
        <v>-23.672047081897137</v>
      </c>
      <c r="AQ164" s="38">
        <f t="shared" si="34"/>
        <v>-23.825182520549554</v>
      </c>
      <c r="AR164" s="38">
        <f t="shared" si="35"/>
        <v>-23.518911643244721</v>
      </c>
      <c r="AS164" s="38">
        <f t="shared" si="36"/>
        <v>-23.978317959201974</v>
      </c>
      <c r="AT164" s="38">
        <f t="shared" si="37"/>
        <v>-23.365776204592301</v>
      </c>
      <c r="AU164" s="38">
        <f t="shared" si="38"/>
        <v>-24.13145339785439</v>
      </c>
      <c r="AV164" s="38">
        <f t="shared" si="39"/>
        <v>-23.212640765939884</v>
      </c>
    </row>
    <row r="165" spans="1:48">
      <c r="A165">
        <v>164</v>
      </c>
      <c r="B165" s="67">
        <v>39836</v>
      </c>
      <c r="C165" s="70">
        <v>2.81</v>
      </c>
      <c r="D165" s="71" t="s">
        <v>69</v>
      </c>
      <c r="E165" s="140" t="s">
        <v>70</v>
      </c>
      <c r="F165" s="24">
        <v>-26.004100000000001</v>
      </c>
      <c r="H165" s="69">
        <f t="shared" si="40"/>
        <v>-23.62486191</v>
      </c>
      <c r="I165" s="23">
        <v>-23.491265848181811</v>
      </c>
      <c r="J165" s="24">
        <v>-25.99287</v>
      </c>
      <c r="K165" s="69">
        <f t="shared" si="41"/>
        <v>-23.627632211000002</v>
      </c>
      <c r="AJ165" s="14">
        <f t="shared" si="32"/>
        <v>-25.865526658354099</v>
      </c>
      <c r="AK165" s="14">
        <f t="shared" si="42"/>
        <v>-26.573991272525816</v>
      </c>
      <c r="AL165" s="14">
        <f t="shared" si="43"/>
        <v>-25.157062044182382</v>
      </c>
      <c r="AP165" s="38">
        <f t="shared" si="33"/>
        <v>-23.672047081897137</v>
      </c>
      <c r="AQ165" s="38">
        <f t="shared" si="34"/>
        <v>-23.825182520549554</v>
      </c>
      <c r="AR165" s="38">
        <f t="shared" si="35"/>
        <v>-23.518911643244721</v>
      </c>
      <c r="AS165" s="38">
        <f t="shared" si="36"/>
        <v>-23.978317959201974</v>
      </c>
      <c r="AT165" s="38">
        <f t="shared" si="37"/>
        <v>-23.365776204592301</v>
      </c>
      <c r="AU165" s="38">
        <f t="shared" si="38"/>
        <v>-24.13145339785439</v>
      </c>
      <c r="AV165" s="38">
        <f t="shared" si="39"/>
        <v>-23.212640765939884</v>
      </c>
    </row>
    <row r="166" spans="1:48">
      <c r="A166">
        <v>165</v>
      </c>
      <c r="B166" s="67">
        <v>39836</v>
      </c>
      <c r="C166" s="70">
        <v>2.48</v>
      </c>
      <c r="D166" s="71" t="s">
        <v>58</v>
      </c>
      <c r="E166" s="140" t="s">
        <v>59</v>
      </c>
      <c r="F166" s="24">
        <v>-25.79757</v>
      </c>
      <c r="H166" s="69">
        <f>(1.0151*F166)+2.7719</f>
        <v>-23.415213306999998</v>
      </c>
      <c r="I166" s="23">
        <v>-23.491265848181811</v>
      </c>
      <c r="J166" s="24">
        <v>-25.783180000000002</v>
      </c>
      <c r="K166" s="69">
        <f t="shared" si="41"/>
        <v>-23.416830854000004</v>
      </c>
      <c r="AJ166" s="14">
        <f t="shared" si="32"/>
        <v>-25.865526658354099</v>
      </c>
      <c r="AK166" s="14">
        <f t="shared" si="42"/>
        <v>-26.573991272525816</v>
      </c>
      <c r="AL166" s="14">
        <f t="shared" si="43"/>
        <v>-25.157062044182382</v>
      </c>
      <c r="AP166" s="38">
        <f t="shared" si="33"/>
        <v>-23.672047081897137</v>
      </c>
      <c r="AQ166" s="38">
        <f t="shared" si="34"/>
        <v>-23.825182520549554</v>
      </c>
      <c r="AR166" s="38">
        <f t="shared" si="35"/>
        <v>-23.518911643244721</v>
      </c>
      <c r="AS166" s="38">
        <f t="shared" si="36"/>
        <v>-23.978317959201974</v>
      </c>
      <c r="AT166" s="38">
        <f t="shared" si="37"/>
        <v>-23.365776204592301</v>
      </c>
      <c r="AU166" s="38">
        <f t="shared" si="38"/>
        <v>-24.13145339785439</v>
      </c>
      <c r="AV166" s="38">
        <f t="shared" si="39"/>
        <v>-23.212640765939884</v>
      </c>
    </row>
    <row r="167" spans="1:48">
      <c r="A167">
        <v>166</v>
      </c>
      <c r="B167" s="28">
        <v>39843</v>
      </c>
      <c r="C167" s="70">
        <v>2.625</v>
      </c>
      <c r="D167" s="71" t="s">
        <v>56</v>
      </c>
      <c r="E167" s="140" t="s">
        <v>57</v>
      </c>
      <c r="F167" s="24">
        <v>-26.010210000000001</v>
      </c>
      <c r="H167" s="69">
        <f t="shared" ref="H167:H175" si="44">(1.0137*F167)+2.66</f>
        <v>-23.706549877</v>
      </c>
      <c r="I167" s="23">
        <v>-23.491265848181811</v>
      </c>
      <c r="J167" s="24">
        <v>-26.016649999999998</v>
      </c>
      <c r="K167" s="69">
        <f t="shared" ref="K167:K175" si="45">(1.002*J167)+2.3573</f>
        <v>-23.711383300000001</v>
      </c>
      <c r="M167"/>
      <c r="N167"/>
      <c r="O167"/>
      <c r="P167"/>
      <c r="AA167" s="14"/>
      <c r="AB167" s="14"/>
      <c r="AC167" s="14"/>
      <c r="AJ167" s="14">
        <f t="shared" si="32"/>
        <v>-25.865526658354099</v>
      </c>
      <c r="AK167" s="14">
        <f t="shared" si="42"/>
        <v>-26.573991272525816</v>
      </c>
      <c r="AL167" s="14">
        <f t="shared" si="43"/>
        <v>-25.157062044182382</v>
      </c>
      <c r="AP167" s="38">
        <f t="shared" si="33"/>
        <v>-23.672047081897137</v>
      </c>
      <c r="AQ167" s="38">
        <f t="shared" si="34"/>
        <v>-23.825182520549554</v>
      </c>
      <c r="AR167" s="38">
        <f t="shared" si="35"/>
        <v>-23.518911643244721</v>
      </c>
      <c r="AS167" s="38">
        <f t="shared" si="36"/>
        <v>-23.978317959201974</v>
      </c>
      <c r="AT167" s="38">
        <f t="shared" si="37"/>
        <v>-23.365776204592301</v>
      </c>
      <c r="AU167" s="38">
        <f t="shared" si="38"/>
        <v>-24.13145339785439</v>
      </c>
      <c r="AV167" s="38">
        <f t="shared" si="39"/>
        <v>-23.212640765939884</v>
      </c>
    </row>
    <row r="168" spans="1:48">
      <c r="A168">
        <v>167</v>
      </c>
      <c r="B168" s="28">
        <v>39843</v>
      </c>
      <c r="C168" s="70">
        <v>2.5489999999999999</v>
      </c>
      <c r="D168" s="71" t="s">
        <v>61</v>
      </c>
      <c r="E168" s="140" t="s">
        <v>62</v>
      </c>
      <c r="F168" s="24">
        <v>-25.990030000000001</v>
      </c>
      <c r="H168" s="69">
        <f t="shared" si="44"/>
        <v>-23.686093411000002</v>
      </c>
      <c r="I168" s="23">
        <v>-23.491265848181811</v>
      </c>
      <c r="J168" s="24">
        <v>-25.996449999999999</v>
      </c>
      <c r="K168" s="69">
        <f t="shared" si="45"/>
        <v>-23.691142899999999</v>
      </c>
      <c r="M168"/>
      <c r="N168"/>
      <c r="O168"/>
      <c r="P168"/>
      <c r="AA168" s="14"/>
      <c r="AB168" s="14"/>
      <c r="AC168" s="14"/>
      <c r="AJ168" s="14">
        <f t="shared" si="32"/>
        <v>-25.865526658354099</v>
      </c>
      <c r="AK168" s="14">
        <f t="shared" si="42"/>
        <v>-26.573991272525816</v>
      </c>
      <c r="AL168" s="14">
        <f t="shared" si="43"/>
        <v>-25.157062044182382</v>
      </c>
      <c r="AP168" s="38">
        <f t="shared" si="33"/>
        <v>-23.672047081897137</v>
      </c>
      <c r="AQ168" s="38">
        <f t="shared" si="34"/>
        <v>-23.825182520549554</v>
      </c>
      <c r="AR168" s="38">
        <f t="shared" si="35"/>
        <v>-23.518911643244721</v>
      </c>
      <c r="AS168" s="38">
        <f t="shared" si="36"/>
        <v>-23.978317959201974</v>
      </c>
      <c r="AT168" s="38">
        <f t="shared" si="37"/>
        <v>-23.365776204592301</v>
      </c>
      <c r="AU168" s="38">
        <f t="shared" si="38"/>
        <v>-24.13145339785439</v>
      </c>
      <c r="AV168" s="38">
        <f t="shared" si="39"/>
        <v>-23.212640765939884</v>
      </c>
    </row>
    <row r="169" spans="1:48">
      <c r="A169">
        <v>168</v>
      </c>
      <c r="B169" s="28">
        <v>39843</v>
      </c>
      <c r="C169" s="70">
        <v>2.5089999999999999</v>
      </c>
      <c r="D169" s="71" t="s">
        <v>63</v>
      </c>
      <c r="E169" s="140" t="s">
        <v>64</v>
      </c>
      <c r="F169" s="24">
        <v>-25.979600000000001</v>
      </c>
      <c r="H169" s="69">
        <f t="shared" si="44"/>
        <v>-23.675520520000003</v>
      </c>
      <c r="I169" s="23">
        <v>-23.491265848181811</v>
      </c>
      <c r="J169" s="24">
        <v>-25.986049999999999</v>
      </c>
      <c r="K169" s="69">
        <f t="shared" si="45"/>
        <v>-23.680722100000001</v>
      </c>
      <c r="M169"/>
      <c r="N169"/>
      <c r="O169"/>
      <c r="P169"/>
      <c r="AA169" s="14"/>
      <c r="AB169" s="14"/>
      <c r="AC169" s="14"/>
      <c r="AJ169" s="14">
        <f t="shared" si="32"/>
        <v>-25.865526658354099</v>
      </c>
      <c r="AK169" s="14">
        <f t="shared" si="42"/>
        <v>-26.573991272525816</v>
      </c>
      <c r="AL169" s="14">
        <f t="shared" si="43"/>
        <v>-25.157062044182382</v>
      </c>
      <c r="AP169" s="38">
        <f t="shared" si="33"/>
        <v>-23.672047081897137</v>
      </c>
      <c r="AQ169" s="38">
        <f t="shared" si="34"/>
        <v>-23.825182520549554</v>
      </c>
      <c r="AR169" s="38">
        <f t="shared" si="35"/>
        <v>-23.518911643244721</v>
      </c>
      <c r="AS169" s="38">
        <f t="shared" si="36"/>
        <v>-23.978317959201974</v>
      </c>
      <c r="AT169" s="38">
        <f t="shared" si="37"/>
        <v>-23.365776204592301</v>
      </c>
      <c r="AU169" s="38">
        <f t="shared" si="38"/>
        <v>-24.13145339785439</v>
      </c>
      <c r="AV169" s="38">
        <f t="shared" si="39"/>
        <v>-23.212640765939884</v>
      </c>
    </row>
    <row r="170" spans="1:48">
      <c r="A170">
        <v>169</v>
      </c>
      <c r="B170" s="28">
        <v>39843</v>
      </c>
      <c r="C170" s="70">
        <v>2.476</v>
      </c>
      <c r="D170" s="71" t="s">
        <v>65</v>
      </c>
      <c r="E170" s="140" t="s">
        <v>66</v>
      </c>
      <c r="F170" s="24">
        <v>-26.067319999999999</v>
      </c>
      <c r="H170" s="69">
        <f t="shared" si="44"/>
        <v>-23.764442284000001</v>
      </c>
      <c r="I170" s="23">
        <v>-23.491265848181811</v>
      </c>
      <c r="J170" s="24">
        <v>-26.0749</v>
      </c>
      <c r="K170" s="69">
        <f t="shared" si="45"/>
        <v>-23.7697498</v>
      </c>
      <c r="M170"/>
      <c r="N170"/>
      <c r="O170"/>
      <c r="P170"/>
      <c r="AB170" s="14"/>
      <c r="AC170" s="14"/>
      <c r="AD170" s="14"/>
      <c r="AJ170" s="14">
        <f t="shared" si="32"/>
        <v>-25.865526658354099</v>
      </c>
      <c r="AK170" s="14">
        <f t="shared" si="42"/>
        <v>-26.573991272525816</v>
      </c>
      <c r="AL170" s="14">
        <f t="shared" si="43"/>
        <v>-25.157062044182382</v>
      </c>
      <c r="AP170" s="38">
        <f t="shared" si="33"/>
        <v>-23.672047081897137</v>
      </c>
      <c r="AQ170" s="38">
        <f t="shared" si="34"/>
        <v>-23.825182520549554</v>
      </c>
      <c r="AR170" s="38">
        <f t="shared" si="35"/>
        <v>-23.518911643244721</v>
      </c>
      <c r="AS170" s="38">
        <f t="shared" si="36"/>
        <v>-23.978317959201974</v>
      </c>
      <c r="AT170" s="38">
        <f t="shared" si="37"/>
        <v>-23.365776204592301</v>
      </c>
      <c r="AU170" s="38">
        <f t="shared" si="38"/>
        <v>-24.13145339785439</v>
      </c>
      <c r="AV170" s="38">
        <f t="shared" si="39"/>
        <v>-23.212640765939884</v>
      </c>
    </row>
    <row r="171" spans="1:48">
      <c r="A171">
        <v>170</v>
      </c>
      <c r="B171" s="28">
        <v>39843</v>
      </c>
      <c r="C171" s="70">
        <v>2.3559999999999999</v>
      </c>
      <c r="D171" s="71" t="s">
        <v>22</v>
      </c>
      <c r="E171" s="140" t="s">
        <v>60</v>
      </c>
      <c r="F171" s="24">
        <v>-26.06551</v>
      </c>
      <c r="H171" s="69">
        <f t="shared" si="44"/>
        <v>-23.762607487</v>
      </c>
      <c r="I171" s="23">
        <v>-23.491265848181811</v>
      </c>
      <c r="J171" s="24">
        <v>-26.073370000000001</v>
      </c>
      <c r="K171" s="69">
        <f t="shared" si="45"/>
        <v>-23.768216740000003</v>
      </c>
      <c r="M171"/>
      <c r="N171"/>
      <c r="O171"/>
      <c r="P171"/>
      <c r="AB171" s="14"/>
      <c r="AC171" s="14"/>
      <c r="AD171" s="14"/>
      <c r="AJ171" s="14">
        <f t="shared" si="32"/>
        <v>-25.865526658354099</v>
      </c>
      <c r="AK171" s="14">
        <f t="shared" si="42"/>
        <v>-26.573991272525816</v>
      </c>
      <c r="AL171" s="14">
        <f t="shared" si="43"/>
        <v>-25.157062044182382</v>
      </c>
      <c r="AP171" s="38">
        <f t="shared" si="33"/>
        <v>-23.672047081897137</v>
      </c>
      <c r="AQ171" s="38">
        <f t="shared" si="34"/>
        <v>-23.825182520549554</v>
      </c>
      <c r="AR171" s="38">
        <f t="shared" si="35"/>
        <v>-23.518911643244721</v>
      </c>
      <c r="AS171" s="38">
        <f t="shared" si="36"/>
        <v>-23.978317959201974</v>
      </c>
      <c r="AT171" s="38">
        <f t="shared" si="37"/>
        <v>-23.365776204592301</v>
      </c>
      <c r="AU171" s="38">
        <f t="shared" si="38"/>
        <v>-24.13145339785439</v>
      </c>
      <c r="AV171" s="38">
        <f t="shared" si="39"/>
        <v>-23.212640765939884</v>
      </c>
    </row>
    <row r="172" spans="1:48">
      <c r="A172">
        <v>171</v>
      </c>
      <c r="B172" s="28">
        <v>39843</v>
      </c>
      <c r="C172" s="70">
        <v>3.0880000000000001</v>
      </c>
      <c r="D172" s="71" t="s">
        <v>67</v>
      </c>
      <c r="E172" s="140" t="s">
        <v>68</v>
      </c>
      <c r="F172" s="24">
        <v>-25.976489999999998</v>
      </c>
      <c r="H172" s="69">
        <f t="shared" si="44"/>
        <v>-23.672367912999999</v>
      </c>
      <c r="I172" s="23">
        <v>-23.491265848181811</v>
      </c>
      <c r="J172" s="24">
        <v>-25.9817</v>
      </c>
      <c r="K172" s="69">
        <f t="shared" si="45"/>
        <v>-23.676363400000003</v>
      </c>
      <c r="M172"/>
      <c r="N172"/>
      <c r="O172"/>
      <c r="P172"/>
      <c r="AB172" s="14"/>
      <c r="AC172" s="14"/>
      <c r="AD172" s="14"/>
      <c r="AJ172" s="14">
        <f t="shared" si="32"/>
        <v>-25.865526658354099</v>
      </c>
      <c r="AK172" s="14">
        <f t="shared" si="42"/>
        <v>-26.573991272525816</v>
      </c>
      <c r="AL172" s="14">
        <f t="shared" si="43"/>
        <v>-25.157062044182382</v>
      </c>
      <c r="AP172" s="38">
        <f t="shared" si="33"/>
        <v>-23.672047081897137</v>
      </c>
      <c r="AQ172" s="38">
        <f t="shared" si="34"/>
        <v>-23.825182520549554</v>
      </c>
      <c r="AR172" s="38">
        <f t="shared" si="35"/>
        <v>-23.518911643244721</v>
      </c>
      <c r="AS172" s="38">
        <f t="shared" si="36"/>
        <v>-23.978317959201974</v>
      </c>
      <c r="AT172" s="38">
        <f t="shared" si="37"/>
        <v>-23.365776204592301</v>
      </c>
      <c r="AU172" s="38">
        <f t="shared" si="38"/>
        <v>-24.13145339785439</v>
      </c>
      <c r="AV172" s="38">
        <f t="shared" si="39"/>
        <v>-23.212640765939884</v>
      </c>
    </row>
    <row r="173" spans="1:48">
      <c r="A173">
        <v>172</v>
      </c>
      <c r="B173" s="28">
        <v>39843</v>
      </c>
      <c r="C173" s="70">
        <v>2.0009999999999999</v>
      </c>
      <c r="D173" s="71" t="s">
        <v>69</v>
      </c>
      <c r="E173" s="140" t="s">
        <v>70</v>
      </c>
      <c r="F173" s="24">
        <v>-26.123719999999999</v>
      </c>
      <c r="H173" s="69">
        <f t="shared" si="44"/>
        <v>-23.821614963999998</v>
      </c>
      <c r="I173" s="23">
        <v>-23.491265848181811</v>
      </c>
      <c r="J173" s="24">
        <v>-26.133980000000001</v>
      </c>
      <c r="K173" s="69">
        <f t="shared" si="45"/>
        <v>-23.828947960000004</v>
      </c>
      <c r="M173"/>
      <c r="N173"/>
      <c r="O173"/>
      <c r="P173"/>
      <c r="AB173" s="14"/>
      <c r="AC173" s="14"/>
      <c r="AD173" s="14"/>
      <c r="AJ173" s="14">
        <f t="shared" si="32"/>
        <v>-25.865526658354099</v>
      </c>
      <c r="AK173" s="14">
        <f t="shared" si="42"/>
        <v>-26.573991272525816</v>
      </c>
      <c r="AL173" s="14">
        <f t="shared" si="43"/>
        <v>-25.157062044182382</v>
      </c>
      <c r="AP173" s="38">
        <f t="shared" si="33"/>
        <v>-23.672047081897137</v>
      </c>
      <c r="AQ173" s="38">
        <f t="shared" si="34"/>
        <v>-23.825182520549554</v>
      </c>
      <c r="AR173" s="38">
        <f t="shared" si="35"/>
        <v>-23.518911643244721</v>
      </c>
      <c r="AS173" s="38">
        <f t="shared" si="36"/>
        <v>-23.978317959201974</v>
      </c>
      <c r="AT173" s="38">
        <f t="shared" si="37"/>
        <v>-23.365776204592301</v>
      </c>
      <c r="AU173" s="38">
        <f t="shared" si="38"/>
        <v>-24.13145339785439</v>
      </c>
      <c r="AV173" s="38">
        <f t="shared" si="39"/>
        <v>-23.212640765939884</v>
      </c>
    </row>
    <row r="174" spans="1:48">
      <c r="A174">
        <v>173</v>
      </c>
      <c r="B174" s="28">
        <v>39843</v>
      </c>
      <c r="C174" s="70">
        <v>2.5299999999999998</v>
      </c>
      <c r="D174" s="71" t="s">
        <v>71</v>
      </c>
      <c r="E174" s="140" t="s">
        <v>72</v>
      </c>
      <c r="F174" s="24">
        <v>-25.99588</v>
      </c>
      <c r="H174" s="69">
        <f t="shared" si="44"/>
        <v>-23.692023556000002</v>
      </c>
      <c r="I174" s="23">
        <v>-23.491265848181811</v>
      </c>
      <c r="J174" s="24">
        <v>-26.002410000000001</v>
      </c>
      <c r="K174" s="69">
        <f t="shared" si="45"/>
        <v>-23.697114820000003</v>
      </c>
      <c r="M174"/>
      <c r="N174"/>
      <c r="O174"/>
      <c r="P174"/>
      <c r="AB174" s="14"/>
      <c r="AC174" s="14"/>
      <c r="AD174" s="14"/>
      <c r="AJ174" s="14">
        <f t="shared" si="32"/>
        <v>-25.865526658354099</v>
      </c>
      <c r="AK174" s="14">
        <f t="shared" si="42"/>
        <v>-26.573991272525816</v>
      </c>
      <c r="AL174" s="14">
        <f t="shared" si="43"/>
        <v>-25.157062044182382</v>
      </c>
      <c r="AP174" s="38">
        <f t="shared" si="33"/>
        <v>-23.672047081897137</v>
      </c>
      <c r="AQ174" s="38">
        <f t="shared" si="34"/>
        <v>-23.825182520549554</v>
      </c>
      <c r="AR174" s="38">
        <f t="shared" si="35"/>
        <v>-23.518911643244721</v>
      </c>
      <c r="AS174" s="38">
        <f t="shared" si="36"/>
        <v>-23.978317959201974</v>
      </c>
      <c r="AT174" s="38">
        <f t="shared" si="37"/>
        <v>-23.365776204592301</v>
      </c>
      <c r="AU174" s="38">
        <f t="shared" si="38"/>
        <v>-24.13145339785439</v>
      </c>
      <c r="AV174" s="38">
        <f t="shared" si="39"/>
        <v>-23.212640765939884</v>
      </c>
    </row>
    <row r="175" spans="1:48">
      <c r="A175">
        <v>174</v>
      </c>
      <c r="B175" s="28">
        <v>39843</v>
      </c>
      <c r="C175" s="70">
        <v>2.4849999999999999</v>
      </c>
      <c r="D175" s="71" t="s">
        <v>58</v>
      </c>
      <c r="E175" s="140" t="s">
        <v>59</v>
      </c>
      <c r="F175" s="24">
        <v>-25.956150000000001</v>
      </c>
      <c r="H175" s="69">
        <f t="shared" si="44"/>
        <v>-23.651749255000002</v>
      </c>
      <c r="I175" s="23">
        <v>-23.491265848181811</v>
      </c>
      <c r="J175" s="24">
        <v>-25.96238</v>
      </c>
      <c r="K175" s="69">
        <f t="shared" si="45"/>
        <v>-23.65700476</v>
      </c>
      <c r="M175"/>
      <c r="N175"/>
      <c r="O175"/>
      <c r="P175"/>
      <c r="AB175" s="14"/>
      <c r="AC175" s="14"/>
      <c r="AD175" s="14"/>
      <c r="AJ175" s="14">
        <f t="shared" si="32"/>
        <v>-25.865526658354099</v>
      </c>
      <c r="AK175" s="14">
        <f t="shared" si="42"/>
        <v>-26.573991272525816</v>
      </c>
      <c r="AL175" s="14">
        <f t="shared" si="43"/>
        <v>-25.157062044182382</v>
      </c>
      <c r="AP175" s="38">
        <f t="shared" si="33"/>
        <v>-23.672047081897137</v>
      </c>
      <c r="AQ175" s="38">
        <f t="shared" si="34"/>
        <v>-23.825182520549554</v>
      </c>
      <c r="AR175" s="38">
        <f t="shared" si="35"/>
        <v>-23.518911643244721</v>
      </c>
      <c r="AS175" s="38">
        <f t="shared" si="36"/>
        <v>-23.978317959201974</v>
      </c>
      <c r="AT175" s="38">
        <f t="shared" si="37"/>
        <v>-23.365776204592301</v>
      </c>
      <c r="AU175" s="38">
        <f t="shared" si="38"/>
        <v>-24.13145339785439</v>
      </c>
      <c r="AV175" s="38">
        <f t="shared" si="39"/>
        <v>-23.212640765939884</v>
      </c>
    </row>
    <row r="176" spans="1:48">
      <c r="A176">
        <v>175</v>
      </c>
      <c r="B176" s="67">
        <v>39862</v>
      </c>
      <c r="C176" s="70">
        <v>2.5249999999999999</v>
      </c>
      <c r="D176" s="71" t="s">
        <v>56</v>
      </c>
      <c r="E176" s="140" t="s">
        <v>57</v>
      </c>
      <c r="F176" s="24">
        <v>-26.222909999999999</v>
      </c>
      <c r="G176" s="22"/>
      <c r="H176" s="69">
        <f t="shared" ref="H176:H183" si="46">(1.0275*F176)+3.1518</f>
        <v>-23.792240024999998</v>
      </c>
      <c r="I176" s="23">
        <v>-23.491265848181811</v>
      </c>
      <c r="J176" s="24">
        <v>-26.222909999999999</v>
      </c>
      <c r="K176" s="69">
        <v>-23.792240024999998</v>
      </c>
      <c r="L176" s="14"/>
      <c r="M176" s="60"/>
      <c r="N176" s="14"/>
      <c r="O176"/>
      <c r="P176"/>
      <c r="AG176" s="14"/>
      <c r="AH176" s="14"/>
      <c r="AI176" s="14"/>
      <c r="AJ176" s="14">
        <f t="shared" si="32"/>
        <v>-25.865526658354099</v>
      </c>
      <c r="AK176" s="14">
        <f t="shared" si="42"/>
        <v>-26.573991272525816</v>
      </c>
      <c r="AL176" s="14">
        <f t="shared" si="43"/>
        <v>-25.157062044182382</v>
      </c>
      <c r="AP176" s="38">
        <f t="shared" si="33"/>
        <v>-23.672047081897137</v>
      </c>
      <c r="AQ176" s="38">
        <f t="shared" si="34"/>
        <v>-23.825182520549554</v>
      </c>
      <c r="AR176" s="38">
        <f t="shared" si="35"/>
        <v>-23.518911643244721</v>
      </c>
      <c r="AS176" s="38">
        <f t="shared" si="36"/>
        <v>-23.978317959201974</v>
      </c>
      <c r="AT176" s="38">
        <f t="shared" si="37"/>
        <v>-23.365776204592301</v>
      </c>
      <c r="AU176" s="38">
        <f t="shared" si="38"/>
        <v>-24.13145339785439</v>
      </c>
      <c r="AV176" s="38">
        <f t="shared" si="39"/>
        <v>-23.212640765939884</v>
      </c>
    </row>
    <row r="177" spans="1:48">
      <c r="A177">
        <v>176</v>
      </c>
      <c r="B177" s="67">
        <v>39862</v>
      </c>
      <c r="C177" s="70">
        <v>2.41</v>
      </c>
      <c r="D177" s="71" t="s">
        <v>61</v>
      </c>
      <c r="E177" s="140" t="s">
        <v>62</v>
      </c>
      <c r="F177" s="24">
        <v>-26.12801</v>
      </c>
      <c r="G177" s="22"/>
      <c r="H177" s="69">
        <f t="shared" si="46"/>
        <v>-23.694730275000001</v>
      </c>
      <c r="I177" s="23">
        <v>-23.491265848181811</v>
      </c>
      <c r="J177" s="24">
        <v>-26.12801</v>
      </c>
      <c r="K177" s="69">
        <v>-23.694730275000001</v>
      </c>
      <c r="L177" s="14"/>
      <c r="M177" s="60"/>
      <c r="N177" s="14"/>
      <c r="O177"/>
      <c r="P177"/>
      <c r="AG177" s="14"/>
      <c r="AH177" s="14"/>
      <c r="AI177" s="14"/>
      <c r="AJ177" s="14">
        <f t="shared" si="32"/>
        <v>-25.865526658354099</v>
      </c>
      <c r="AK177" s="14">
        <f t="shared" si="42"/>
        <v>-26.573991272525816</v>
      </c>
      <c r="AL177" s="14">
        <f t="shared" si="43"/>
        <v>-25.157062044182382</v>
      </c>
      <c r="AP177" s="38">
        <f t="shared" si="33"/>
        <v>-23.672047081897137</v>
      </c>
      <c r="AQ177" s="38">
        <f t="shared" si="34"/>
        <v>-23.825182520549554</v>
      </c>
      <c r="AR177" s="38">
        <f t="shared" si="35"/>
        <v>-23.518911643244721</v>
      </c>
      <c r="AS177" s="38">
        <f t="shared" si="36"/>
        <v>-23.978317959201974</v>
      </c>
      <c r="AT177" s="38">
        <f t="shared" si="37"/>
        <v>-23.365776204592301</v>
      </c>
      <c r="AU177" s="38">
        <f t="shared" si="38"/>
        <v>-24.13145339785439</v>
      </c>
      <c r="AV177" s="38">
        <f t="shared" si="39"/>
        <v>-23.212640765939884</v>
      </c>
    </row>
    <row r="178" spans="1:48">
      <c r="A178">
        <v>177</v>
      </c>
      <c r="B178" s="67">
        <v>39862</v>
      </c>
      <c r="C178" s="70">
        <v>2.528</v>
      </c>
      <c r="D178" s="71" t="s">
        <v>63</v>
      </c>
      <c r="E178" s="140" t="s">
        <v>64</v>
      </c>
      <c r="F178" s="24">
        <v>-26.07752</v>
      </c>
      <c r="G178" s="22"/>
      <c r="H178" s="69">
        <f t="shared" si="46"/>
        <v>-23.642851799999999</v>
      </c>
      <c r="I178" s="23">
        <v>-23.491265848181811</v>
      </c>
      <c r="J178" s="24">
        <v>-26.07752</v>
      </c>
      <c r="K178" s="69">
        <v>-23.642851799999999</v>
      </c>
      <c r="L178" s="14"/>
      <c r="M178" s="60"/>
      <c r="N178" s="14"/>
      <c r="O178"/>
      <c r="P178"/>
      <c r="AG178" s="14"/>
      <c r="AH178" s="14"/>
      <c r="AI178" s="14"/>
      <c r="AJ178" s="14">
        <f t="shared" si="32"/>
        <v>-25.865526658354099</v>
      </c>
      <c r="AK178" s="14">
        <f t="shared" si="42"/>
        <v>-26.573991272525816</v>
      </c>
      <c r="AL178" s="14">
        <f t="shared" si="43"/>
        <v>-25.157062044182382</v>
      </c>
      <c r="AP178" s="38">
        <f t="shared" si="33"/>
        <v>-23.672047081897137</v>
      </c>
      <c r="AQ178" s="38">
        <f t="shared" si="34"/>
        <v>-23.825182520549554</v>
      </c>
      <c r="AR178" s="38">
        <f t="shared" si="35"/>
        <v>-23.518911643244721</v>
      </c>
      <c r="AS178" s="38">
        <f t="shared" si="36"/>
        <v>-23.978317959201974</v>
      </c>
      <c r="AT178" s="38">
        <f t="shared" si="37"/>
        <v>-23.365776204592301</v>
      </c>
      <c r="AU178" s="38">
        <f t="shared" si="38"/>
        <v>-24.13145339785439</v>
      </c>
      <c r="AV178" s="38">
        <f t="shared" si="39"/>
        <v>-23.212640765939884</v>
      </c>
    </row>
    <row r="179" spans="1:48">
      <c r="A179">
        <v>178</v>
      </c>
      <c r="B179" s="67">
        <v>39862</v>
      </c>
      <c r="C179" s="70">
        <v>2.6219999999999999</v>
      </c>
      <c r="D179" s="71" t="s">
        <v>65</v>
      </c>
      <c r="E179" s="140" t="s">
        <v>66</v>
      </c>
      <c r="F179" s="24">
        <v>-25.98208</v>
      </c>
      <c r="G179" s="22"/>
      <c r="H179" s="69">
        <f t="shared" si="46"/>
        <v>-23.544787200000002</v>
      </c>
      <c r="I179" s="23">
        <v>-23.491265848181811</v>
      </c>
      <c r="J179" s="24">
        <v>-25.98208</v>
      </c>
      <c r="K179" s="69">
        <v>-23.544787200000002</v>
      </c>
      <c r="L179" s="14"/>
      <c r="M179" s="60"/>
      <c r="N179" s="14"/>
      <c r="O179"/>
      <c r="P179"/>
      <c r="AG179" s="14"/>
      <c r="AH179" s="14"/>
      <c r="AI179" s="14"/>
      <c r="AJ179" s="14">
        <f t="shared" si="32"/>
        <v>-25.865526658354099</v>
      </c>
      <c r="AK179" s="14">
        <f t="shared" si="42"/>
        <v>-26.573991272525816</v>
      </c>
      <c r="AL179" s="14">
        <f t="shared" si="43"/>
        <v>-25.157062044182382</v>
      </c>
      <c r="AP179" s="38">
        <f t="shared" si="33"/>
        <v>-23.672047081897137</v>
      </c>
      <c r="AQ179" s="38">
        <f t="shared" si="34"/>
        <v>-23.825182520549554</v>
      </c>
      <c r="AR179" s="38">
        <f t="shared" si="35"/>
        <v>-23.518911643244721</v>
      </c>
      <c r="AS179" s="38">
        <f t="shared" si="36"/>
        <v>-23.978317959201974</v>
      </c>
      <c r="AT179" s="38">
        <f t="shared" si="37"/>
        <v>-23.365776204592301</v>
      </c>
      <c r="AU179" s="38">
        <f t="shared" si="38"/>
        <v>-24.13145339785439</v>
      </c>
      <c r="AV179" s="38">
        <f t="shared" si="39"/>
        <v>-23.212640765939884</v>
      </c>
    </row>
    <row r="180" spans="1:48">
      <c r="A180">
        <v>179</v>
      </c>
      <c r="B180" s="67">
        <v>39862</v>
      </c>
      <c r="C180" s="70">
        <v>2.4580000000000002</v>
      </c>
      <c r="D180" s="71" t="s">
        <v>22</v>
      </c>
      <c r="E180" s="140" t="s">
        <v>60</v>
      </c>
      <c r="F180" s="24">
        <v>-26.031700000000001</v>
      </c>
      <c r="G180" s="22"/>
      <c r="H180" s="69">
        <f>(1.0275*F180)+3.1518</f>
        <v>-23.595771750000001</v>
      </c>
      <c r="I180" s="23">
        <v>-23.491265848181811</v>
      </c>
      <c r="J180" s="24">
        <v>-26.031700000000001</v>
      </c>
      <c r="K180" s="69">
        <v>-23.595771750000001</v>
      </c>
      <c r="L180" s="14"/>
      <c r="M180" s="60"/>
      <c r="N180" s="14"/>
      <c r="O180"/>
      <c r="P180"/>
      <c r="AG180" s="14"/>
      <c r="AH180" s="14"/>
      <c r="AI180" s="14"/>
      <c r="AJ180" s="14">
        <f t="shared" si="32"/>
        <v>-25.865526658354099</v>
      </c>
      <c r="AK180" s="14">
        <f t="shared" si="42"/>
        <v>-26.573991272525816</v>
      </c>
      <c r="AL180" s="14">
        <f t="shared" si="43"/>
        <v>-25.157062044182382</v>
      </c>
      <c r="AP180" s="38">
        <f t="shared" si="33"/>
        <v>-23.672047081897137</v>
      </c>
      <c r="AQ180" s="38">
        <f t="shared" si="34"/>
        <v>-23.825182520549554</v>
      </c>
      <c r="AR180" s="38">
        <f t="shared" si="35"/>
        <v>-23.518911643244721</v>
      </c>
      <c r="AS180" s="38">
        <f t="shared" si="36"/>
        <v>-23.978317959201974</v>
      </c>
      <c r="AT180" s="38">
        <f t="shared" si="37"/>
        <v>-23.365776204592301</v>
      </c>
      <c r="AU180" s="38">
        <f t="shared" si="38"/>
        <v>-24.13145339785439</v>
      </c>
      <c r="AV180" s="38">
        <f t="shared" si="39"/>
        <v>-23.212640765939884</v>
      </c>
    </row>
    <row r="181" spans="1:48">
      <c r="A181">
        <v>180</v>
      </c>
      <c r="B181" s="67">
        <v>39862</v>
      </c>
      <c r="C181" s="70">
        <v>2.0880000000000001</v>
      </c>
      <c r="D181" s="71" t="s">
        <v>67</v>
      </c>
      <c r="E181" s="140" t="s">
        <v>68</v>
      </c>
      <c r="F181" s="24">
        <v>-26.14471</v>
      </c>
      <c r="G181" s="22"/>
      <c r="H181" s="69">
        <f t="shared" si="46"/>
        <v>-23.711889525</v>
      </c>
      <c r="I181" s="23">
        <v>-23.491265848181811</v>
      </c>
      <c r="J181" s="24">
        <v>-26.14471</v>
      </c>
      <c r="K181" s="69">
        <v>-23.711889525</v>
      </c>
      <c r="L181" s="14"/>
      <c r="M181" s="60"/>
      <c r="N181" s="14"/>
      <c r="O181"/>
      <c r="P181"/>
      <c r="AG181" s="14"/>
      <c r="AH181" s="14"/>
      <c r="AI181" s="14"/>
      <c r="AJ181" s="14">
        <f t="shared" si="32"/>
        <v>-25.865526658354099</v>
      </c>
      <c r="AK181" s="14">
        <f t="shared" si="42"/>
        <v>-26.573991272525816</v>
      </c>
      <c r="AL181" s="14">
        <f t="shared" si="43"/>
        <v>-25.157062044182382</v>
      </c>
      <c r="AP181" s="38">
        <f t="shared" si="33"/>
        <v>-23.672047081897137</v>
      </c>
      <c r="AQ181" s="38">
        <f t="shared" si="34"/>
        <v>-23.825182520549554</v>
      </c>
      <c r="AR181" s="38">
        <f t="shared" si="35"/>
        <v>-23.518911643244721</v>
      </c>
      <c r="AS181" s="38">
        <f t="shared" si="36"/>
        <v>-23.978317959201974</v>
      </c>
      <c r="AT181" s="38">
        <f t="shared" si="37"/>
        <v>-23.365776204592301</v>
      </c>
      <c r="AU181" s="38">
        <f t="shared" si="38"/>
        <v>-24.13145339785439</v>
      </c>
      <c r="AV181" s="38">
        <f t="shared" si="39"/>
        <v>-23.212640765939884</v>
      </c>
    </row>
    <row r="182" spans="1:48">
      <c r="A182">
        <v>181</v>
      </c>
      <c r="B182" s="67">
        <v>39862</v>
      </c>
      <c r="C182" s="70">
        <v>3.0110000000000001</v>
      </c>
      <c r="D182" s="71" t="s">
        <v>69</v>
      </c>
      <c r="E182" s="140" t="s">
        <v>70</v>
      </c>
      <c r="F182" s="24">
        <v>-25.963380000000001</v>
      </c>
      <c r="G182" s="22"/>
      <c r="H182" s="69">
        <f t="shared" si="46"/>
        <v>-23.525572950000001</v>
      </c>
      <c r="I182" s="23">
        <v>-23.491265848181811</v>
      </c>
      <c r="J182" s="24">
        <v>-25.963380000000001</v>
      </c>
      <c r="K182" s="69">
        <v>-23.525572950000001</v>
      </c>
      <c r="L182" s="14"/>
      <c r="M182" s="60"/>
      <c r="N182" s="14"/>
      <c r="O182"/>
      <c r="P182"/>
      <c r="AG182" s="14"/>
      <c r="AH182" s="14"/>
      <c r="AI182" s="14"/>
      <c r="AJ182" s="14">
        <f t="shared" si="32"/>
        <v>-25.865526658354099</v>
      </c>
      <c r="AK182" s="14">
        <f t="shared" si="42"/>
        <v>-26.573991272525816</v>
      </c>
      <c r="AL182" s="14">
        <f t="shared" si="43"/>
        <v>-25.157062044182382</v>
      </c>
      <c r="AP182" s="38">
        <f t="shared" si="33"/>
        <v>-23.672047081897137</v>
      </c>
      <c r="AQ182" s="38">
        <f t="shared" si="34"/>
        <v>-23.825182520549554</v>
      </c>
      <c r="AR182" s="38">
        <f t="shared" si="35"/>
        <v>-23.518911643244721</v>
      </c>
      <c r="AS182" s="38">
        <f t="shared" si="36"/>
        <v>-23.978317959201974</v>
      </c>
      <c r="AT182" s="38">
        <f t="shared" si="37"/>
        <v>-23.365776204592301</v>
      </c>
      <c r="AU182" s="38">
        <f t="shared" si="38"/>
        <v>-24.13145339785439</v>
      </c>
      <c r="AV182" s="38">
        <f t="shared" si="39"/>
        <v>-23.212640765939884</v>
      </c>
    </row>
    <row r="183" spans="1:48">
      <c r="A183">
        <v>182</v>
      </c>
      <c r="B183" s="67">
        <v>39862</v>
      </c>
      <c r="C183" s="70">
        <v>2.4830000000000001</v>
      </c>
      <c r="D183" s="71" t="s">
        <v>71</v>
      </c>
      <c r="E183" s="140" t="s">
        <v>72</v>
      </c>
      <c r="F183" s="24">
        <v>-26.05941</v>
      </c>
      <c r="G183" s="22"/>
      <c r="H183" s="69">
        <f t="shared" si="46"/>
        <v>-23.624243775</v>
      </c>
      <c r="I183" s="23">
        <v>-23.491265848181811</v>
      </c>
      <c r="J183" s="24">
        <v>-26.05941</v>
      </c>
      <c r="K183" s="69">
        <v>-23.624243775</v>
      </c>
      <c r="L183" s="14"/>
      <c r="M183" s="60"/>
      <c r="N183" s="14"/>
      <c r="O183"/>
      <c r="P183"/>
      <c r="AG183" s="14"/>
      <c r="AH183" s="14"/>
      <c r="AI183" s="14"/>
      <c r="AJ183" s="14">
        <f t="shared" si="32"/>
        <v>-25.865526658354099</v>
      </c>
      <c r="AK183" s="14">
        <f t="shared" si="42"/>
        <v>-26.573991272525816</v>
      </c>
      <c r="AL183" s="14">
        <f t="shared" si="43"/>
        <v>-25.157062044182382</v>
      </c>
      <c r="AP183" s="38">
        <f t="shared" si="33"/>
        <v>-23.672047081897137</v>
      </c>
      <c r="AQ183" s="38">
        <f t="shared" si="34"/>
        <v>-23.825182520549554</v>
      </c>
      <c r="AR183" s="38">
        <f t="shared" si="35"/>
        <v>-23.518911643244721</v>
      </c>
      <c r="AS183" s="38">
        <f t="shared" si="36"/>
        <v>-23.978317959201974</v>
      </c>
      <c r="AT183" s="38">
        <f t="shared" si="37"/>
        <v>-23.365776204592301</v>
      </c>
      <c r="AU183" s="38">
        <f t="shared" si="38"/>
        <v>-24.13145339785439</v>
      </c>
      <c r="AV183" s="38">
        <f t="shared" si="39"/>
        <v>-23.212640765939884</v>
      </c>
    </row>
    <row r="184" spans="1:48">
      <c r="A184">
        <v>183</v>
      </c>
      <c r="B184" s="67">
        <v>39862</v>
      </c>
      <c r="C184" s="70">
        <v>2.3660000000000001</v>
      </c>
      <c r="D184" s="71" t="s">
        <v>58</v>
      </c>
      <c r="E184" s="140" t="s">
        <v>59</v>
      </c>
      <c r="F184" s="24">
        <v>-26.190850000000001</v>
      </c>
      <c r="G184" s="22"/>
      <c r="H184" s="69">
        <f>(1.0275*F184)+3.1518</f>
        <v>-23.759298375</v>
      </c>
      <c r="I184" s="23">
        <v>-23.491265848181811</v>
      </c>
      <c r="J184" s="24">
        <v>-26.190850000000001</v>
      </c>
      <c r="K184" s="69">
        <v>-23.759298375</v>
      </c>
      <c r="L184" s="14"/>
      <c r="M184" s="60"/>
      <c r="N184" s="14"/>
      <c r="O184"/>
      <c r="P184"/>
      <c r="AG184" s="14"/>
      <c r="AH184" s="14"/>
      <c r="AI184" s="14"/>
      <c r="AJ184" s="14">
        <f t="shared" si="32"/>
        <v>-25.865526658354099</v>
      </c>
      <c r="AK184" s="14">
        <f t="shared" si="42"/>
        <v>-26.573991272525816</v>
      </c>
      <c r="AL184" s="14">
        <f t="shared" si="43"/>
        <v>-25.157062044182382</v>
      </c>
      <c r="AP184" s="38">
        <f t="shared" si="33"/>
        <v>-23.672047081897137</v>
      </c>
      <c r="AQ184" s="38">
        <f t="shared" si="34"/>
        <v>-23.825182520549554</v>
      </c>
      <c r="AR184" s="38">
        <f t="shared" si="35"/>
        <v>-23.518911643244721</v>
      </c>
      <c r="AS184" s="38">
        <f t="shared" si="36"/>
        <v>-23.978317959201974</v>
      </c>
      <c r="AT184" s="38">
        <f t="shared" si="37"/>
        <v>-23.365776204592301</v>
      </c>
      <c r="AU184" s="38">
        <f t="shared" si="38"/>
        <v>-24.13145339785439</v>
      </c>
      <c r="AV184" s="38">
        <f t="shared" si="39"/>
        <v>-23.212640765939884</v>
      </c>
    </row>
    <row r="185" spans="1:48">
      <c r="A185">
        <v>184</v>
      </c>
      <c r="B185" s="90">
        <v>39863</v>
      </c>
      <c r="C185" s="91">
        <v>2.4049999999999998</v>
      </c>
      <c r="D185" s="92" t="s">
        <v>56</v>
      </c>
      <c r="E185" s="143" t="s">
        <v>57</v>
      </c>
      <c r="F185" s="93">
        <v>-26.061260000000001</v>
      </c>
      <c r="G185" s="25"/>
      <c r="H185" s="76">
        <f t="shared" ref="H185:H192" si="47">(1.0101*F185)+2.5263</f>
        <v>-23.798178726000003</v>
      </c>
      <c r="I185" s="94">
        <v>-23.491</v>
      </c>
      <c r="J185" s="93">
        <v>-26.054569999999998</v>
      </c>
      <c r="K185" s="76">
        <f t="shared" ref="K185:K193" si="48">(1.002*J185)+2.3573</f>
        <v>-23.749379139999999</v>
      </c>
      <c r="AJ185" s="14">
        <f t="shared" si="32"/>
        <v>-25.865526658354099</v>
      </c>
      <c r="AK185" s="14">
        <f t="shared" si="42"/>
        <v>-26.573991272525816</v>
      </c>
      <c r="AL185" s="14">
        <f t="shared" si="43"/>
        <v>-25.157062044182382</v>
      </c>
      <c r="AP185" s="38">
        <f t="shared" si="33"/>
        <v>-23.672047081897137</v>
      </c>
      <c r="AQ185" s="38">
        <f t="shared" si="34"/>
        <v>-23.825182520549554</v>
      </c>
      <c r="AR185" s="38">
        <f t="shared" si="35"/>
        <v>-23.518911643244721</v>
      </c>
      <c r="AS185" s="38">
        <f t="shared" si="36"/>
        <v>-23.978317959201974</v>
      </c>
      <c r="AT185" s="38">
        <f t="shared" si="37"/>
        <v>-23.365776204592301</v>
      </c>
      <c r="AU185" s="38">
        <f t="shared" si="38"/>
        <v>-24.13145339785439</v>
      </c>
      <c r="AV185" s="38">
        <f t="shared" si="39"/>
        <v>-23.212640765939884</v>
      </c>
    </row>
    <row r="186" spans="1:48">
      <c r="A186">
        <v>185</v>
      </c>
      <c r="B186" s="90">
        <v>39863</v>
      </c>
      <c r="C186" s="91">
        <v>2.5030000000000001</v>
      </c>
      <c r="D186" s="92" t="s">
        <v>61</v>
      </c>
      <c r="E186" s="143" t="s">
        <v>62</v>
      </c>
      <c r="F186" s="93">
        <v>-26.14011</v>
      </c>
      <c r="G186" s="25"/>
      <c r="H186" s="76">
        <f t="shared" si="47"/>
        <v>-23.877825111</v>
      </c>
      <c r="I186" s="94">
        <v>-23.491</v>
      </c>
      <c r="J186" s="93">
        <v>-26.134609999999999</v>
      </c>
      <c r="K186" s="76">
        <f t="shared" si="48"/>
        <v>-23.829579219999999</v>
      </c>
      <c r="AJ186" s="14">
        <f t="shared" si="32"/>
        <v>-25.865526658354099</v>
      </c>
      <c r="AK186" s="14">
        <f t="shared" si="42"/>
        <v>-26.573991272525816</v>
      </c>
      <c r="AL186" s="14">
        <f t="shared" si="43"/>
        <v>-25.157062044182382</v>
      </c>
      <c r="AP186" s="38">
        <f t="shared" si="33"/>
        <v>-23.672047081897137</v>
      </c>
      <c r="AQ186" s="38">
        <f t="shared" si="34"/>
        <v>-23.825182520549554</v>
      </c>
      <c r="AR186" s="38">
        <f t="shared" si="35"/>
        <v>-23.518911643244721</v>
      </c>
      <c r="AS186" s="38">
        <f t="shared" si="36"/>
        <v>-23.978317959201974</v>
      </c>
      <c r="AT186" s="38">
        <f t="shared" si="37"/>
        <v>-23.365776204592301</v>
      </c>
      <c r="AU186" s="38">
        <f t="shared" si="38"/>
        <v>-24.13145339785439</v>
      </c>
      <c r="AV186" s="38">
        <f t="shared" si="39"/>
        <v>-23.212640765939884</v>
      </c>
    </row>
    <row r="187" spans="1:48">
      <c r="A187">
        <v>186</v>
      </c>
      <c r="B187" s="90">
        <v>39863</v>
      </c>
      <c r="C187" s="91">
        <v>2.4239999999999999</v>
      </c>
      <c r="D187" s="92" t="s">
        <v>63</v>
      </c>
      <c r="E187" s="143" t="s">
        <v>64</v>
      </c>
      <c r="F187" s="93">
        <v>-26.040839999999999</v>
      </c>
      <c r="G187" s="25"/>
      <c r="H187" s="76">
        <f t="shared" si="47"/>
        <v>-23.777552484000001</v>
      </c>
      <c r="I187" s="94">
        <v>-23.491</v>
      </c>
      <c r="J187" s="93">
        <v>-26.034099999999999</v>
      </c>
      <c r="K187" s="76">
        <f t="shared" si="48"/>
        <v>-23.728868200000001</v>
      </c>
      <c r="AJ187" s="14">
        <f t="shared" si="32"/>
        <v>-25.865526658354099</v>
      </c>
      <c r="AK187" s="14">
        <f t="shared" si="42"/>
        <v>-26.573991272525816</v>
      </c>
      <c r="AL187" s="14">
        <f t="shared" si="43"/>
        <v>-25.157062044182382</v>
      </c>
      <c r="AP187" s="38">
        <f t="shared" si="33"/>
        <v>-23.672047081897137</v>
      </c>
      <c r="AQ187" s="38">
        <f t="shared" si="34"/>
        <v>-23.825182520549554</v>
      </c>
      <c r="AR187" s="38">
        <f t="shared" si="35"/>
        <v>-23.518911643244721</v>
      </c>
      <c r="AS187" s="38">
        <f t="shared" si="36"/>
        <v>-23.978317959201974</v>
      </c>
      <c r="AT187" s="38">
        <f t="shared" si="37"/>
        <v>-23.365776204592301</v>
      </c>
      <c r="AU187" s="38">
        <f t="shared" si="38"/>
        <v>-24.13145339785439</v>
      </c>
      <c r="AV187" s="38">
        <f t="shared" si="39"/>
        <v>-23.212640765939884</v>
      </c>
    </row>
    <row r="188" spans="1:48">
      <c r="A188">
        <v>187</v>
      </c>
      <c r="B188" s="90">
        <v>39863</v>
      </c>
      <c r="C188" s="91">
        <v>2.4129999999999998</v>
      </c>
      <c r="D188" s="92" t="s">
        <v>65</v>
      </c>
      <c r="E188" s="143" t="s">
        <v>66</v>
      </c>
      <c r="F188" s="93">
        <v>-26.021930000000001</v>
      </c>
      <c r="G188" s="25"/>
      <c r="H188" s="76">
        <f t="shared" si="47"/>
        <v>-23.758451493000003</v>
      </c>
      <c r="I188" s="94">
        <v>-23.491</v>
      </c>
      <c r="J188" s="93">
        <v>-26.014779999999998</v>
      </c>
      <c r="K188" s="76">
        <f t="shared" si="48"/>
        <v>-23.709509560000001</v>
      </c>
      <c r="AJ188" s="14">
        <f t="shared" si="32"/>
        <v>-25.865526658354099</v>
      </c>
      <c r="AK188" s="14">
        <f t="shared" si="42"/>
        <v>-26.573991272525816</v>
      </c>
      <c r="AL188" s="14">
        <f t="shared" si="43"/>
        <v>-25.157062044182382</v>
      </c>
      <c r="AP188" s="38">
        <f t="shared" si="33"/>
        <v>-23.672047081897137</v>
      </c>
      <c r="AQ188" s="38">
        <f t="shared" si="34"/>
        <v>-23.825182520549554</v>
      </c>
      <c r="AR188" s="38">
        <f t="shared" si="35"/>
        <v>-23.518911643244721</v>
      </c>
      <c r="AS188" s="38">
        <f t="shared" si="36"/>
        <v>-23.978317959201974</v>
      </c>
      <c r="AT188" s="38">
        <f t="shared" si="37"/>
        <v>-23.365776204592301</v>
      </c>
      <c r="AU188" s="38">
        <f t="shared" si="38"/>
        <v>-24.13145339785439</v>
      </c>
      <c r="AV188" s="38">
        <f t="shared" si="39"/>
        <v>-23.212640765939884</v>
      </c>
    </row>
    <row r="189" spans="1:48">
      <c r="A189">
        <v>188</v>
      </c>
      <c r="B189" s="90">
        <v>39863</v>
      </c>
      <c r="C189" s="91">
        <v>2.4969999999999999</v>
      </c>
      <c r="D189" s="92" t="s">
        <v>22</v>
      </c>
      <c r="E189" s="143" t="s">
        <v>60</v>
      </c>
      <c r="F189" s="93">
        <v>-25.89939</v>
      </c>
      <c r="G189" s="25"/>
      <c r="H189" s="76">
        <f>(1.0101*F189)+2.5263</f>
        <v>-23.634673839000001</v>
      </c>
      <c r="I189" s="94">
        <v>-23.491</v>
      </c>
      <c r="J189" s="93">
        <v>-25.89123</v>
      </c>
      <c r="K189" s="76">
        <f t="shared" si="48"/>
        <v>-23.58571246</v>
      </c>
      <c r="AJ189" s="14">
        <f t="shared" si="32"/>
        <v>-25.865526658354099</v>
      </c>
      <c r="AK189" s="14">
        <f t="shared" si="42"/>
        <v>-26.573991272525816</v>
      </c>
      <c r="AL189" s="14">
        <f t="shared" si="43"/>
        <v>-25.157062044182382</v>
      </c>
      <c r="AP189" s="38">
        <f t="shared" si="33"/>
        <v>-23.672047081897137</v>
      </c>
      <c r="AQ189" s="38">
        <f t="shared" si="34"/>
        <v>-23.825182520549554</v>
      </c>
      <c r="AR189" s="38">
        <f t="shared" si="35"/>
        <v>-23.518911643244721</v>
      </c>
      <c r="AS189" s="38">
        <f t="shared" si="36"/>
        <v>-23.978317959201974</v>
      </c>
      <c r="AT189" s="38">
        <f t="shared" si="37"/>
        <v>-23.365776204592301</v>
      </c>
      <c r="AU189" s="38">
        <f t="shared" si="38"/>
        <v>-24.13145339785439</v>
      </c>
      <c r="AV189" s="38">
        <f t="shared" si="39"/>
        <v>-23.212640765939884</v>
      </c>
    </row>
    <row r="190" spans="1:48">
      <c r="A190">
        <v>189</v>
      </c>
      <c r="B190" s="90">
        <v>39863</v>
      </c>
      <c r="C190" s="91">
        <v>1.9710000000000001</v>
      </c>
      <c r="D190" s="92" t="s">
        <v>67</v>
      </c>
      <c r="E190" s="143" t="s">
        <v>68</v>
      </c>
      <c r="F190" s="93">
        <v>-26.172170000000001</v>
      </c>
      <c r="G190" s="25"/>
      <c r="H190" s="76">
        <f t="shared" si="47"/>
        <v>-23.910208917000002</v>
      </c>
      <c r="I190" s="94">
        <v>-23.491</v>
      </c>
      <c r="J190" s="93">
        <v>-26.165459999999999</v>
      </c>
      <c r="K190" s="76">
        <f t="shared" si="48"/>
        <v>-23.86049092</v>
      </c>
      <c r="AJ190" s="14">
        <f t="shared" si="32"/>
        <v>-25.865526658354099</v>
      </c>
      <c r="AK190" s="14">
        <f t="shared" si="42"/>
        <v>-26.573991272525816</v>
      </c>
      <c r="AL190" s="14">
        <f t="shared" si="43"/>
        <v>-25.157062044182382</v>
      </c>
      <c r="AP190" s="38">
        <f t="shared" si="33"/>
        <v>-23.672047081897137</v>
      </c>
      <c r="AQ190" s="38">
        <f t="shared" si="34"/>
        <v>-23.825182520549554</v>
      </c>
      <c r="AR190" s="38">
        <f t="shared" si="35"/>
        <v>-23.518911643244721</v>
      </c>
      <c r="AS190" s="38">
        <f t="shared" si="36"/>
        <v>-23.978317959201974</v>
      </c>
      <c r="AT190" s="38">
        <f t="shared" si="37"/>
        <v>-23.365776204592301</v>
      </c>
      <c r="AU190" s="38">
        <f t="shared" si="38"/>
        <v>-24.13145339785439</v>
      </c>
      <c r="AV190" s="38">
        <f t="shared" si="39"/>
        <v>-23.212640765939884</v>
      </c>
    </row>
    <row r="191" spans="1:48">
      <c r="A191">
        <v>190</v>
      </c>
      <c r="B191" s="90">
        <v>39863</v>
      </c>
      <c r="C191" s="91">
        <v>3.0059999999999998</v>
      </c>
      <c r="D191" s="92" t="s">
        <v>69</v>
      </c>
      <c r="E191" s="143" t="s">
        <v>70</v>
      </c>
      <c r="F191" s="93">
        <v>-26.091010000000001</v>
      </c>
      <c r="G191" s="25"/>
      <c r="H191" s="76">
        <f t="shared" si="47"/>
        <v>-23.828229201000003</v>
      </c>
      <c r="I191" s="94">
        <v>-23.491</v>
      </c>
      <c r="J191" s="93">
        <v>-26.085899999999999</v>
      </c>
      <c r="K191" s="76">
        <f t="shared" si="48"/>
        <v>-23.7807718</v>
      </c>
      <c r="AJ191" s="14">
        <f t="shared" si="32"/>
        <v>-25.865526658354099</v>
      </c>
      <c r="AK191" s="14">
        <f t="shared" si="42"/>
        <v>-26.573991272525816</v>
      </c>
      <c r="AL191" s="14">
        <f t="shared" si="43"/>
        <v>-25.157062044182382</v>
      </c>
      <c r="AP191" s="38">
        <f t="shared" si="33"/>
        <v>-23.672047081897137</v>
      </c>
      <c r="AQ191" s="38">
        <f t="shared" si="34"/>
        <v>-23.825182520549554</v>
      </c>
      <c r="AR191" s="38">
        <f t="shared" si="35"/>
        <v>-23.518911643244721</v>
      </c>
      <c r="AS191" s="38">
        <f t="shared" si="36"/>
        <v>-23.978317959201974</v>
      </c>
      <c r="AT191" s="38">
        <f t="shared" si="37"/>
        <v>-23.365776204592301</v>
      </c>
      <c r="AU191" s="38">
        <f t="shared" si="38"/>
        <v>-24.13145339785439</v>
      </c>
      <c r="AV191" s="38">
        <f t="shared" si="39"/>
        <v>-23.212640765939884</v>
      </c>
    </row>
    <row r="192" spans="1:48">
      <c r="A192">
        <v>191</v>
      </c>
      <c r="B192" s="90">
        <v>39863</v>
      </c>
      <c r="C192" s="91">
        <v>2.5030000000000001</v>
      </c>
      <c r="D192" s="92" t="s">
        <v>71</v>
      </c>
      <c r="E192" s="143" t="s">
        <v>72</v>
      </c>
      <c r="F192" s="93">
        <v>-26.076969999999999</v>
      </c>
      <c r="G192" s="25"/>
      <c r="H192" s="76">
        <f t="shared" si="47"/>
        <v>-23.814047397</v>
      </c>
      <c r="I192" s="94">
        <v>-23.491</v>
      </c>
      <c r="J192" s="93">
        <v>-26.070709999999998</v>
      </c>
      <c r="K192" s="76">
        <f t="shared" si="48"/>
        <v>-23.765551420000001</v>
      </c>
      <c r="AJ192" s="14">
        <f t="shared" si="32"/>
        <v>-25.865526658354099</v>
      </c>
      <c r="AK192" s="14">
        <f t="shared" si="42"/>
        <v>-26.573991272525816</v>
      </c>
      <c r="AL192" s="14">
        <f t="shared" si="43"/>
        <v>-25.157062044182382</v>
      </c>
      <c r="AP192" s="38">
        <f t="shared" si="33"/>
        <v>-23.672047081897137</v>
      </c>
      <c r="AQ192" s="38">
        <f t="shared" si="34"/>
        <v>-23.825182520549554</v>
      </c>
      <c r="AR192" s="38">
        <f t="shared" si="35"/>
        <v>-23.518911643244721</v>
      </c>
      <c r="AS192" s="38">
        <f t="shared" si="36"/>
        <v>-23.978317959201974</v>
      </c>
      <c r="AT192" s="38">
        <f t="shared" si="37"/>
        <v>-23.365776204592301</v>
      </c>
      <c r="AU192" s="38">
        <f t="shared" si="38"/>
        <v>-24.13145339785439</v>
      </c>
      <c r="AV192" s="38">
        <f t="shared" si="39"/>
        <v>-23.212640765939884</v>
      </c>
    </row>
    <row r="193" spans="1:48">
      <c r="A193">
        <v>192</v>
      </c>
      <c r="B193" s="90">
        <v>39863</v>
      </c>
      <c r="C193" s="91">
        <v>2.6179999999999999</v>
      </c>
      <c r="D193" s="92" t="s">
        <v>58</v>
      </c>
      <c r="E193" s="143" t="s">
        <v>59</v>
      </c>
      <c r="F193" s="93">
        <v>-25.946660000000001</v>
      </c>
      <c r="G193" s="25"/>
      <c r="H193" s="76">
        <f>(1.0101*F193)+2.5263</f>
        <v>-23.682421266000002</v>
      </c>
      <c r="I193" s="94">
        <v>-23.491</v>
      </c>
      <c r="J193" s="93">
        <v>-25.939399999999999</v>
      </c>
      <c r="K193" s="76">
        <f t="shared" si="48"/>
        <v>-23.633978800000001</v>
      </c>
      <c r="AJ193" s="14">
        <f t="shared" si="32"/>
        <v>-25.865526658354099</v>
      </c>
      <c r="AK193" s="14">
        <f t="shared" si="42"/>
        <v>-26.573991272525816</v>
      </c>
      <c r="AL193" s="14">
        <f t="shared" si="43"/>
        <v>-25.157062044182382</v>
      </c>
      <c r="AP193" s="38">
        <f t="shared" si="33"/>
        <v>-23.672047081897137</v>
      </c>
      <c r="AQ193" s="38">
        <f t="shared" si="34"/>
        <v>-23.825182520549554</v>
      </c>
      <c r="AR193" s="38">
        <f t="shared" si="35"/>
        <v>-23.518911643244721</v>
      </c>
      <c r="AS193" s="38">
        <f t="shared" si="36"/>
        <v>-23.978317959201974</v>
      </c>
      <c r="AT193" s="38">
        <f t="shared" si="37"/>
        <v>-23.365776204592301</v>
      </c>
      <c r="AU193" s="38">
        <f t="shared" si="38"/>
        <v>-24.13145339785439</v>
      </c>
      <c r="AV193" s="38">
        <f t="shared" si="39"/>
        <v>-23.212640765939884</v>
      </c>
    </row>
    <row r="194" spans="1:48">
      <c r="A194">
        <v>193</v>
      </c>
      <c r="B194" s="67">
        <v>39867</v>
      </c>
      <c r="C194" s="70">
        <v>2.4649999999999999</v>
      </c>
      <c r="D194" s="71" t="s">
        <v>56</v>
      </c>
      <c r="E194" s="140" t="s">
        <v>57</v>
      </c>
      <c r="F194" s="24">
        <v>-26.123429999999999</v>
      </c>
      <c r="H194" s="69">
        <f t="shared" ref="H194:H201" si="49">(1.0206*F194)+2.9227</f>
        <v>-23.738872657999998</v>
      </c>
      <c r="I194" s="97">
        <v>-23.491</v>
      </c>
      <c r="J194" s="24">
        <v>-26.126239999999999</v>
      </c>
      <c r="K194" s="69">
        <f t="shared" ref="K194:K202" si="50">(1.0079*J194)+2.592</f>
        <v>-23.740637296000003</v>
      </c>
      <c r="AJ194" s="14">
        <f t="shared" ref="AJ194:AJ257" si="51">$AH$2</f>
        <v>-25.865526658354099</v>
      </c>
      <c r="AK194" s="14">
        <f t="shared" si="42"/>
        <v>-26.573991272525816</v>
      </c>
      <c r="AL194" s="14">
        <f t="shared" si="43"/>
        <v>-25.157062044182382</v>
      </c>
      <c r="AP194" s="38">
        <f t="shared" ref="AP194:AP257" si="52">$M$49</f>
        <v>-23.672047081897137</v>
      </c>
      <c r="AQ194" s="38">
        <f t="shared" si="34"/>
        <v>-23.825182520549554</v>
      </c>
      <c r="AR194" s="38">
        <f t="shared" si="35"/>
        <v>-23.518911643244721</v>
      </c>
      <c r="AS194" s="38">
        <f t="shared" si="36"/>
        <v>-23.978317959201974</v>
      </c>
      <c r="AT194" s="38">
        <f t="shared" si="37"/>
        <v>-23.365776204592301</v>
      </c>
      <c r="AU194" s="38">
        <f t="shared" si="38"/>
        <v>-24.13145339785439</v>
      </c>
      <c r="AV194" s="38">
        <f t="shared" si="39"/>
        <v>-23.212640765939884</v>
      </c>
    </row>
    <row r="195" spans="1:48">
      <c r="A195">
        <v>194</v>
      </c>
      <c r="B195" s="67">
        <v>39867</v>
      </c>
      <c r="C195" s="70">
        <v>2.3239999999999998</v>
      </c>
      <c r="D195" s="71" t="s">
        <v>61</v>
      </c>
      <c r="E195" s="140" t="s">
        <v>62</v>
      </c>
      <c r="F195" s="24">
        <v>-26.010459999999998</v>
      </c>
      <c r="H195" s="69">
        <f t="shared" si="49"/>
        <v>-23.623575475999999</v>
      </c>
      <c r="I195" s="97">
        <v>-23.491</v>
      </c>
      <c r="J195" s="24">
        <v>-26.011869999999998</v>
      </c>
      <c r="K195" s="69">
        <f t="shared" si="50"/>
        <v>-23.625363773</v>
      </c>
      <c r="L195" s="13"/>
      <c r="AJ195" s="14">
        <f t="shared" si="51"/>
        <v>-25.865526658354099</v>
      </c>
      <c r="AK195" s="14">
        <f t="shared" si="42"/>
        <v>-26.573991272525816</v>
      </c>
      <c r="AL195" s="14">
        <f t="shared" si="43"/>
        <v>-25.157062044182382</v>
      </c>
      <c r="AP195" s="38">
        <f t="shared" si="52"/>
        <v>-23.672047081897137</v>
      </c>
      <c r="AQ195" s="38">
        <f t="shared" ref="AQ195:AQ258" si="53">AP195-$M$50</f>
        <v>-23.825182520549554</v>
      </c>
      <c r="AR195" s="38">
        <f t="shared" ref="AR195:AR258" si="54">AP195+$M$50</f>
        <v>-23.518911643244721</v>
      </c>
      <c r="AS195" s="38">
        <f t="shared" ref="AS195:AS258" si="55">AP195-(2*$M$50)</f>
        <v>-23.978317959201974</v>
      </c>
      <c r="AT195" s="38">
        <f t="shared" ref="AT195:AT258" si="56">AP195+(2*$M$50)</f>
        <v>-23.365776204592301</v>
      </c>
      <c r="AU195" s="38">
        <f t="shared" ref="AU195:AU258" si="57">AP195-(3*$M$50)</f>
        <v>-24.13145339785439</v>
      </c>
      <c r="AV195" s="38">
        <f t="shared" ref="AV195:AV258" si="58">AP195+(3*$M$50)</f>
        <v>-23.212640765939884</v>
      </c>
    </row>
    <row r="196" spans="1:48">
      <c r="A196">
        <v>195</v>
      </c>
      <c r="B196" s="67">
        <v>39867</v>
      </c>
      <c r="C196" s="70">
        <v>2.6669999999999998</v>
      </c>
      <c r="D196" s="71" t="s">
        <v>63</v>
      </c>
      <c r="E196" s="140" t="s">
        <v>64</v>
      </c>
      <c r="F196" s="24">
        <v>-26.11439</v>
      </c>
      <c r="H196" s="69">
        <f t="shared" si="49"/>
        <v>-23.729646433999999</v>
      </c>
      <c r="I196" s="97">
        <v>-23.491</v>
      </c>
      <c r="J196" s="24">
        <v>-26.116790000000002</v>
      </c>
      <c r="K196" s="69">
        <f t="shared" si="50"/>
        <v>-23.731112641000003</v>
      </c>
      <c r="L196" s="69"/>
      <c r="AJ196" s="14">
        <f t="shared" si="51"/>
        <v>-25.865526658354099</v>
      </c>
      <c r="AK196" s="14">
        <f t="shared" si="42"/>
        <v>-26.573991272525816</v>
      </c>
      <c r="AL196" s="14">
        <f t="shared" si="43"/>
        <v>-25.157062044182382</v>
      </c>
      <c r="AP196" s="38">
        <f t="shared" si="52"/>
        <v>-23.672047081897137</v>
      </c>
      <c r="AQ196" s="38">
        <f t="shared" si="53"/>
        <v>-23.825182520549554</v>
      </c>
      <c r="AR196" s="38">
        <f t="shared" si="54"/>
        <v>-23.518911643244721</v>
      </c>
      <c r="AS196" s="38">
        <f t="shared" si="55"/>
        <v>-23.978317959201974</v>
      </c>
      <c r="AT196" s="38">
        <f t="shared" si="56"/>
        <v>-23.365776204592301</v>
      </c>
      <c r="AU196" s="38">
        <f t="shared" si="57"/>
        <v>-24.13145339785439</v>
      </c>
      <c r="AV196" s="38">
        <f t="shared" si="58"/>
        <v>-23.212640765939884</v>
      </c>
    </row>
    <row r="197" spans="1:48">
      <c r="A197">
        <v>196</v>
      </c>
      <c r="B197" s="67">
        <v>39867</v>
      </c>
      <c r="C197" s="70">
        <v>2.5910000000000002</v>
      </c>
      <c r="D197" s="71" t="s">
        <v>65</v>
      </c>
      <c r="E197" s="140" t="s">
        <v>66</v>
      </c>
      <c r="F197" s="24">
        <v>-25.945509999999999</v>
      </c>
      <c r="H197" s="69">
        <f t="shared" si="49"/>
        <v>-23.557287505999998</v>
      </c>
      <c r="I197" s="97">
        <v>-23.491</v>
      </c>
      <c r="J197" s="24">
        <v>-25.946000000000002</v>
      </c>
      <c r="K197" s="69">
        <f t="shared" si="50"/>
        <v>-23.558973400000003</v>
      </c>
      <c r="L197" s="69"/>
      <c r="AJ197" s="14">
        <f t="shared" si="51"/>
        <v>-25.865526658354099</v>
      </c>
      <c r="AK197" s="14">
        <f t="shared" si="42"/>
        <v>-26.573991272525816</v>
      </c>
      <c r="AL197" s="14">
        <f t="shared" si="43"/>
        <v>-25.157062044182382</v>
      </c>
      <c r="AP197" s="38">
        <f t="shared" si="52"/>
        <v>-23.672047081897137</v>
      </c>
      <c r="AQ197" s="38">
        <f t="shared" si="53"/>
        <v>-23.825182520549554</v>
      </c>
      <c r="AR197" s="38">
        <f t="shared" si="54"/>
        <v>-23.518911643244721</v>
      </c>
      <c r="AS197" s="38">
        <f t="shared" si="55"/>
        <v>-23.978317959201974</v>
      </c>
      <c r="AT197" s="38">
        <f t="shared" si="56"/>
        <v>-23.365776204592301</v>
      </c>
      <c r="AU197" s="38">
        <f t="shared" si="57"/>
        <v>-24.13145339785439</v>
      </c>
      <c r="AV197" s="38">
        <f t="shared" si="58"/>
        <v>-23.212640765939884</v>
      </c>
    </row>
    <row r="198" spans="1:48">
      <c r="A198">
        <v>197</v>
      </c>
      <c r="B198" s="67">
        <v>39867</v>
      </c>
      <c r="C198" s="70">
        <v>2.5830000000000002</v>
      </c>
      <c r="D198" s="71" t="s">
        <v>22</v>
      </c>
      <c r="E198" s="140" t="s">
        <v>60</v>
      </c>
      <c r="F198" s="24">
        <v>-26.066690000000001</v>
      </c>
      <c r="H198" s="69">
        <f>(1.0206*F198)+2.9227</f>
        <v>-23.680963814000002</v>
      </c>
      <c r="I198" s="97">
        <v>-23.491</v>
      </c>
      <c r="J198" s="24">
        <v>-26.068639999999998</v>
      </c>
      <c r="K198" s="69">
        <f t="shared" si="50"/>
        <v>-23.682582256</v>
      </c>
      <c r="L198" s="69"/>
      <c r="AJ198" s="14">
        <f t="shared" si="51"/>
        <v>-25.865526658354099</v>
      </c>
      <c r="AK198" s="14">
        <f t="shared" si="42"/>
        <v>-26.573991272525816</v>
      </c>
      <c r="AL198" s="14">
        <f t="shared" si="43"/>
        <v>-25.157062044182382</v>
      </c>
      <c r="AP198" s="38">
        <f t="shared" si="52"/>
        <v>-23.672047081897137</v>
      </c>
      <c r="AQ198" s="38">
        <f t="shared" si="53"/>
        <v>-23.825182520549554</v>
      </c>
      <c r="AR198" s="38">
        <f t="shared" si="54"/>
        <v>-23.518911643244721</v>
      </c>
      <c r="AS198" s="38">
        <f t="shared" si="55"/>
        <v>-23.978317959201974</v>
      </c>
      <c r="AT198" s="38">
        <f t="shared" si="56"/>
        <v>-23.365776204592301</v>
      </c>
      <c r="AU198" s="38">
        <f t="shared" si="57"/>
        <v>-24.13145339785439</v>
      </c>
      <c r="AV198" s="38">
        <f t="shared" si="58"/>
        <v>-23.212640765939884</v>
      </c>
    </row>
    <row r="199" spans="1:48">
      <c r="A199">
        <v>198</v>
      </c>
      <c r="B199" s="67">
        <v>39867</v>
      </c>
      <c r="C199" s="70">
        <v>1.9850000000000001</v>
      </c>
      <c r="D199" s="71" t="s">
        <v>67</v>
      </c>
      <c r="E199" s="140" t="s">
        <v>68</v>
      </c>
      <c r="F199" s="24">
        <v>-26.031970000000001</v>
      </c>
      <c r="H199" s="69">
        <f t="shared" si="49"/>
        <v>-23.645528582000001</v>
      </c>
      <c r="I199" s="97">
        <v>-23.491</v>
      </c>
      <c r="J199" s="24">
        <v>-26.03398</v>
      </c>
      <c r="K199" s="69">
        <f t="shared" si="50"/>
        <v>-23.647648442000001</v>
      </c>
      <c r="L199" s="69"/>
      <c r="AJ199" s="14">
        <f t="shared" si="51"/>
        <v>-25.865526658354099</v>
      </c>
      <c r="AK199" s="14">
        <f t="shared" si="42"/>
        <v>-26.573991272525816</v>
      </c>
      <c r="AL199" s="14">
        <f t="shared" si="43"/>
        <v>-25.157062044182382</v>
      </c>
      <c r="AP199" s="38">
        <f t="shared" si="52"/>
        <v>-23.672047081897137</v>
      </c>
      <c r="AQ199" s="38">
        <f t="shared" si="53"/>
        <v>-23.825182520549554</v>
      </c>
      <c r="AR199" s="38">
        <f t="shared" si="54"/>
        <v>-23.518911643244721</v>
      </c>
      <c r="AS199" s="38">
        <f t="shared" si="55"/>
        <v>-23.978317959201974</v>
      </c>
      <c r="AT199" s="38">
        <f t="shared" si="56"/>
        <v>-23.365776204592301</v>
      </c>
      <c r="AU199" s="38">
        <f t="shared" si="57"/>
        <v>-24.13145339785439</v>
      </c>
      <c r="AV199" s="38">
        <f t="shared" si="58"/>
        <v>-23.212640765939884</v>
      </c>
    </row>
    <row r="200" spans="1:48">
      <c r="A200">
        <v>199</v>
      </c>
      <c r="B200" s="67">
        <v>39867</v>
      </c>
      <c r="C200" s="70">
        <v>2.9870000000000001</v>
      </c>
      <c r="D200" s="71" t="s">
        <v>69</v>
      </c>
      <c r="E200" s="140" t="s">
        <v>70</v>
      </c>
      <c r="F200" s="24">
        <v>-26.064830000000001</v>
      </c>
      <c r="H200" s="69">
        <f t="shared" si="49"/>
        <v>-23.679065498</v>
      </c>
      <c r="I200" s="97">
        <v>-23.491</v>
      </c>
      <c r="J200" s="24">
        <v>-26.066479999999999</v>
      </c>
      <c r="K200" s="69">
        <f t="shared" si="50"/>
        <v>-23.680405191999998</v>
      </c>
      <c r="L200" s="69"/>
      <c r="AJ200" s="14">
        <f t="shared" si="51"/>
        <v>-25.865526658354099</v>
      </c>
      <c r="AK200" s="14">
        <f t="shared" si="42"/>
        <v>-26.573991272525816</v>
      </c>
      <c r="AL200" s="14">
        <f t="shared" si="43"/>
        <v>-25.157062044182382</v>
      </c>
      <c r="AP200" s="38">
        <f t="shared" si="52"/>
        <v>-23.672047081897137</v>
      </c>
      <c r="AQ200" s="38">
        <f t="shared" si="53"/>
        <v>-23.825182520549554</v>
      </c>
      <c r="AR200" s="38">
        <f t="shared" si="54"/>
        <v>-23.518911643244721</v>
      </c>
      <c r="AS200" s="38">
        <f t="shared" si="55"/>
        <v>-23.978317959201974</v>
      </c>
      <c r="AT200" s="38">
        <f t="shared" si="56"/>
        <v>-23.365776204592301</v>
      </c>
      <c r="AU200" s="38">
        <f t="shared" si="57"/>
        <v>-24.13145339785439</v>
      </c>
      <c r="AV200" s="38">
        <f t="shared" si="58"/>
        <v>-23.212640765939884</v>
      </c>
    </row>
    <row r="201" spans="1:48">
      <c r="A201">
        <v>200</v>
      </c>
      <c r="B201" s="67">
        <v>39867</v>
      </c>
      <c r="C201" s="70">
        <v>2.5920000000000001</v>
      </c>
      <c r="D201" s="71" t="s">
        <v>71</v>
      </c>
      <c r="E201" s="140" t="s">
        <v>72</v>
      </c>
      <c r="F201" s="24">
        <v>-26.105370000000001</v>
      </c>
      <c r="H201" s="69">
        <f t="shared" si="49"/>
        <v>-23.720440622000002</v>
      </c>
      <c r="I201" s="97">
        <v>-23.491</v>
      </c>
      <c r="J201" s="24">
        <v>-26.107769999999999</v>
      </c>
      <c r="K201" s="69">
        <f t="shared" si="50"/>
        <v>-23.722021383000001</v>
      </c>
      <c r="L201" s="69"/>
      <c r="AJ201" s="14">
        <f t="shared" si="51"/>
        <v>-25.865526658354099</v>
      </c>
      <c r="AK201" s="14">
        <f t="shared" si="42"/>
        <v>-26.573991272525816</v>
      </c>
      <c r="AL201" s="14">
        <f t="shared" si="43"/>
        <v>-25.157062044182382</v>
      </c>
      <c r="AP201" s="38">
        <f t="shared" si="52"/>
        <v>-23.672047081897137</v>
      </c>
      <c r="AQ201" s="38">
        <f t="shared" si="53"/>
        <v>-23.825182520549554</v>
      </c>
      <c r="AR201" s="38">
        <f t="shared" si="54"/>
        <v>-23.518911643244721</v>
      </c>
      <c r="AS201" s="38">
        <f t="shared" si="55"/>
        <v>-23.978317959201974</v>
      </c>
      <c r="AT201" s="38">
        <f t="shared" si="56"/>
        <v>-23.365776204592301</v>
      </c>
      <c r="AU201" s="38">
        <f t="shared" si="57"/>
        <v>-24.13145339785439</v>
      </c>
      <c r="AV201" s="38">
        <f t="shared" si="58"/>
        <v>-23.212640765939884</v>
      </c>
    </row>
    <row r="202" spans="1:48">
      <c r="A202">
        <v>201</v>
      </c>
      <c r="B202" s="67">
        <v>39867</v>
      </c>
      <c r="C202" s="70">
        <v>2.4830000000000001</v>
      </c>
      <c r="D202" s="71" t="s">
        <v>58</v>
      </c>
      <c r="E202" s="140" t="s">
        <v>59</v>
      </c>
      <c r="F202" s="24">
        <v>-25.907050000000002</v>
      </c>
      <c r="H202" s="69">
        <f>(1.0206*F202)+2.9227</f>
        <v>-23.518035230000002</v>
      </c>
      <c r="I202" s="97">
        <v>-23.491</v>
      </c>
      <c r="J202" s="24">
        <v>-25.907080000000001</v>
      </c>
      <c r="K202" s="69">
        <f t="shared" si="50"/>
        <v>-23.519745932000003</v>
      </c>
      <c r="L202" s="69"/>
      <c r="AJ202" s="14">
        <f t="shared" si="51"/>
        <v>-25.865526658354099</v>
      </c>
      <c r="AK202" s="14">
        <f t="shared" si="42"/>
        <v>-26.573991272525816</v>
      </c>
      <c r="AL202" s="14">
        <f t="shared" si="43"/>
        <v>-25.157062044182382</v>
      </c>
      <c r="AP202" s="38">
        <f t="shared" si="52"/>
        <v>-23.672047081897137</v>
      </c>
      <c r="AQ202" s="38">
        <f t="shared" si="53"/>
        <v>-23.825182520549554</v>
      </c>
      <c r="AR202" s="38">
        <f t="shared" si="54"/>
        <v>-23.518911643244721</v>
      </c>
      <c r="AS202" s="38">
        <f t="shared" si="55"/>
        <v>-23.978317959201974</v>
      </c>
      <c r="AT202" s="38">
        <f t="shared" si="56"/>
        <v>-23.365776204592301</v>
      </c>
      <c r="AU202" s="38">
        <f t="shared" si="57"/>
        <v>-24.13145339785439</v>
      </c>
      <c r="AV202" s="38">
        <f t="shared" si="58"/>
        <v>-23.212640765939884</v>
      </c>
    </row>
    <row r="203" spans="1:48">
      <c r="A203">
        <v>202</v>
      </c>
      <c r="B203" s="98">
        <v>39874</v>
      </c>
      <c r="C203" s="57">
        <v>2.419</v>
      </c>
      <c r="D203" s="59" t="s">
        <v>56</v>
      </c>
      <c r="E203" s="144" t="s">
        <v>57</v>
      </c>
      <c r="F203" s="60">
        <v>-25.892209999999999</v>
      </c>
      <c r="H203" s="14">
        <f t="shared" ref="H203:H210" si="59">(1.0192*F203)+2.8981</f>
        <v>-23.491240432000001</v>
      </c>
      <c r="I203" s="99">
        <v>-23.491</v>
      </c>
      <c r="J203" s="60">
        <v>-25.887930000000001</v>
      </c>
      <c r="K203" s="14">
        <f t="shared" ref="K203:K211" si="60">(1.0098*J203)+2.6474</f>
        <v>-23.494231714000001</v>
      </c>
      <c r="L203" s="69"/>
      <c r="AJ203" s="14">
        <f t="shared" si="51"/>
        <v>-25.865526658354099</v>
      </c>
      <c r="AK203" s="14">
        <f t="shared" si="42"/>
        <v>-26.573991272525816</v>
      </c>
      <c r="AL203" s="14">
        <f t="shared" si="43"/>
        <v>-25.157062044182382</v>
      </c>
      <c r="AP203" s="38">
        <f t="shared" si="52"/>
        <v>-23.672047081897137</v>
      </c>
      <c r="AQ203" s="38">
        <f t="shared" si="53"/>
        <v>-23.825182520549554</v>
      </c>
      <c r="AR203" s="38">
        <f t="shared" si="54"/>
        <v>-23.518911643244721</v>
      </c>
      <c r="AS203" s="38">
        <f t="shared" si="55"/>
        <v>-23.978317959201974</v>
      </c>
      <c r="AT203" s="38">
        <f t="shared" si="56"/>
        <v>-23.365776204592301</v>
      </c>
      <c r="AU203" s="38">
        <f t="shared" si="57"/>
        <v>-24.13145339785439</v>
      </c>
      <c r="AV203" s="38">
        <f t="shared" si="58"/>
        <v>-23.212640765939884</v>
      </c>
    </row>
    <row r="204" spans="1:48">
      <c r="A204">
        <v>203</v>
      </c>
      <c r="B204" s="98">
        <v>39874</v>
      </c>
      <c r="C204" s="57">
        <v>2.339</v>
      </c>
      <c r="D204" s="59" t="s">
        <v>61</v>
      </c>
      <c r="E204" s="144" t="s">
        <v>62</v>
      </c>
      <c r="F204" s="60">
        <v>-25.902460000000001</v>
      </c>
      <c r="H204" s="14">
        <f t="shared" si="59"/>
        <v>-23.501687232000005</v>
      </c>
      <c r="I204" s="99">
        <v>-23.491</v>
      </c>
      <c r="J204" s="60">
        <v>-25.89808</v>
      </c>
      <c r="K204" s="14">
        <f t="shared" si="60"/>
        <v>-23.504481183999999</v>
      </c>
      <c r="AJ204" s="14">
        <f t="shared" si="51"/>
        <v>-25.865526658354099</v>
      </c>
      <c r="AK204" s="14">
        <f t="shared" si="42"/>
        <v>-26.573991272525816</v>
      </c>
      <c r="AL204" s="14">
        <f t="shared" si="43"/>
        <v>-25.157062044182382</v>
      </c>
      <c r="AP204" s="38">
        <f t="shared" si="52"/>
        <v>-23.672047081897137</v>
      </c>
      <c r="AQ204" s="38">
        <f t="shared" si="53"/>
        <v>-23.825182520549554</v>
      </c>
      <c r="AR204" s="38">
        <f t="shared" si="54"/>
        <v>-23.518911643244721</v>
      </c>
      <c r="AS204" s="38">
        <f t="shared" si="55"/>
        <v>-23.978317959201974</v>
      </c>
      <c r="AT204" s="38">
        <f t="shared" si="56"/>
        <v>-23.365776204592301</v>
      </c>
      <c r="AU204" s="38">
        <f t="shared" si="57"/>
        <v>-24.13145339785439</v>
      </c>
      <c r="AV204" s="38">
        <f t="shared" si="58"/>
        <v>-23.212640765939884</v>
      </c>
    </row>
    <row r="205" spans="1:48">
      <c r="A205">
        <v>204</v>
      </c>
      <c r="B205" s="98">
        <v>39874</v>
      </c>
      <c r="C205" s="57">
        <v>2.4870000000000001</v>
      </c>
      <c r="D205" s="59" t="s">
        <v>63</v>
      </c>
      <c r="E205" s="144" t="s">
        <v>64</v>
      </c>
      <c r="F205" s="60">
        <v>-26.11448</v>
      </c>
      <c r="H205" s="14">
        <f t="shared" si="59"/>
        <v>-23.717778016000004</v>
      </c>
      <c r="I205" s="99">
        <v>-23.491</v>
      </c>
      <c r="J205" s="60">
        <v>-26.11224</v>
      </c>
      <c r="K205" s="14">
        <f t="shared" si="60"/>
        <v>-23.720739951999999</v>
      </c>
      <c r="AJ205" s="14">
        <f t="shared" si="51"/>
        <v>-25.865526658354099</v>
      </c>
      <c r="AK205" s="14">
        <f t="shared" si="42"/>
        <v>-26.573991272525816</v>
      </c>
      <c r="AL205" s="14">
        <f t="shared" si="43"/>
        <v>-25.157062044182382</v>
      </c>
      <c r="AP205" s="38">
        <f t="shared" si="52"/>
        <v>-23.672047081897137</v>
      </c>
      <c r="AQ205" s="38">
        <f t="shared" si="53"/>
        <v>-23.825182520549554</v>
      </c>
      <c r="AR205" s="38">
        <f t="shared" si="54"/>
        <v>-23.518911643244721</v>
      </c>
      <c r="AS205" s="38">
        <f t="shared" si="55"/>
        <v>-23.978317959201974</v>
      </c>
      <c r="AT205" s="38">
        <f t="shared" si="56"/>
        <v>-23.365776204592301</v>
      </c>
      <c r="AU205" s="38">
        <f t="shared" si="57"/>
        <v>-24.13145339785439</v>
      </c>
      <c r="AV205" s="38">
        <f t="shared" si="58"/>
        <v>-23.212640765939884</v>
      </c>
    </row>
    <row r="206" spans="1:48">
      <c r="A206">
        <v>205</v>
      </c>
      <c r="B206" s="98">
        <v>39874</v>
      </c>
      <c r="C206" s="57">
        <v>2.548</v>
      </c>
      <c r="D206" s="59" t="s">
        <v>65</v>
      </c>
      <c r="E206" s="144" t="s">
        <v>66</v>
      </c>
      <c r="F206" s="60">
        <v>-26.041840000000001</v>
      </c>
      <c r="H206" s="14">
        <f t="shared" si="59"/>
        <v>-23.643743328000003</v>
      </c>
      <c r="I206" s="99">
        <v>-23.491</v>
      </c>
      <c r="J206" s="60">
        <v>-26.039000000000001</v>
      </c>
      <c r="K206" s="14">
        <f t="shared" si="60"/>
        <v>-23.646782200000001</v>
      </c>
      <c r="AJ206" s="14">
        <f t="shared" si="51"/>
        <v>-25.865526658354099</v>
      </c>
      <c r="AK206" s="14">
        <f t="shared" si="42"/>
        <v>-26.573991272525816</v>
      </c>
      <c r="AL206" s="14">
        <f t="shared" si="43"/>
        <v>-25.157062044182382</v>
      </c>
      <c r="AP206" s="38">
        <f t="shared" si="52"/>
        <v>-23.672047081897137</v>
      </c>
      <c r="AQ206" s="38">
        <f t="shared" si="53"/>
        <v>-23.825182520549554</v>
      </c>
      <c r="AR206" s="38">
        <f t="shared" si="54"/>
        <v>-23.518911643244721</v>
      </c>
      <c r="AS206" s="38">
        <f t="shared" si="55"/>
        <v>-23.978317959201974</v>
      </c>
      <c r="AT206" s="38">
        <f t="shared" si="56"/>
        <v>-23.365776204592301</v>
      </c>
      <c r="AU206" s="38">
        <f t="shared" si="57"/>
        <v>-24.13145339785439</v>
      </c>
      <c r="AV206" s="38">
        <f t="shared" si="58"/>
        <v>-23.212640765939884</v>
      </c>
    </row>
    <row r="207" spans="1:48">
      <c r="A207">
        <v>206</v>
      </c>
      <c r="B207" s="98">
        <v>39874</v>
      </c>
      <c r="C207" s="57">
        <v>2.5449999999999999</v>
      </c>
      <c r="D207" s="59" t="s">
        <v>22</v>
      </c>
      <c r="E207" s="144" t="s">
        <v>130</v>
      </c>
      <c r="F207" s="60">
        <v>-26.177820000000001</v>
      </c>
      <c r="H207" s="14">
        <f>(1.0192*F207)+2.8981</f>
        <v>-23.782334144000004</v>
      </c>
      <c r="I207" s="99">
        <v>-23.491</v>
      </c>
      <c r="J207" s="60">
        <v>-26.17614</v>
      </c>
      <c r="K207" s="14">
        <f t="shared" si="60"/>
        <v>-23.785266172</v>
      </c>
      <c r="AJ207" s="14">
        <f t="shared" si="51"/>
        <v>-25.865526658354099</v>
      </c>
      <c r="AK207" s="14">
        <f t="shared" si="42"/>
        <v>-26.573991272525816</v>
      </c>
      <c r="AL207" s="14">
        <f t="shared" si="43"/>
        <v>-25.157062044182382</v>
      </c>
      <c r="AP207" s="38">
        <f t="shared" si="52"/>
        <v>-23.672047081897137</v>
      </c>
      <c r="AQ207" s="38">
        <f t="shared" si="53"/>
        <v>-23.825182520549554</v>
      </c>
      <c r="AR207" s="38">
        <f t="shared" si="54"/>
        <v>-23.518911643244721</v>
      </c>
      <c r="AS207" s="38">
        <f t="shared" si="55"/>
        <v>-23.978317959201974</v>
      </c>
      <c r="AT207" s="38">
        <f t="shared" si="56"/>
        <v>-23.365776204592301</v>
      </c>
      <c r="AU207" s="38">
        <f t="shared" si="57"/>
        <v>-24.13145339785439</v>
      </c>
      <c r="AV207" s="38">
        <f t="shared" si="58"/>
        <v>-23.212640765939884</v>
      </c>
    </row>
    <row r="208" spans="1:48">
      <c r="A208">
        <v>207</v>
      </c>
      <c r="B208" s="98">
        <v>39874</v>
      </c>
      <c r="C208" s="57">
        <v>2.0470000000000002</v>
      </c>
      <c r="D208" s="59" t="s">
        <v>67</v>
      </c>
      <c r="E208" s="144" t="s">
        <v>68</v>
      </c>
      <c r="F208" s="60">
        <v>-25.819410000000001</v>
      </c>
      <c r="H208" s="14">
        <f t="shared" si="59"/>
        <v>-23.417042672000004</v>
      </c>
      <c r="I208" s="99">
        <v>-23.491</v>
      </c>
      <c r="J208" s="60">
        <v>-25.813580000000002</v>
      </c>
      <c r="K208" s="14">
        <f t="shared" si="60"/>
        <v>-23.419153084000001</v>
      </c>
      <c r="AJ208" s="14">
        <f t="shared" si="51"/>
        <v>-25.865526658354099</v>
      </c>
      <c r="AK208" s="14">
        <f t="shared" si="42"/>
        <v>-26.573991272525816</v>
      </c>
      <c r="AL208" s="14">
        <f t="shared" si="43"/>
        <v>-25.157062044182382</v>
      </c>
      <c r="AP208" s="38">
        <f t="shared" si="52"/>
        <v>-23.672047081897137</v>
      </c>
      <c r="AQ208" s="38">
        <f t="shared" si="53"/>
        <v>-23.825182520549554</v>
      </c>
      <c r="AR208" s="38">
        <f t="shared" si="54"/>
        <v>-23.518911643244721</v>
      </c>
      <c r="AS208" s="38">
        <f t="shared" si="55"/>
        <v>-23.978317959201974</v>
      </c>
      <c r="AT208" s="38">
        <f t="shared" si="56"/>
        <v>-23.365776204592301</v>
      </c>
      <c r="AU208" s="38">
        <f t="shared" si="57"/>
        <v>-24.13145339785439</v>
      </c>
      <c r="AV208" s="38">
        <f t="shared" si="58"/>
        <v>-23.212640765939884</v>
      </c>
    </row>
    <row r="209" spans="1:48">
      <c r="A209">
        <v>208</v>
      </c>
      <c r="B209" s="98">
        <v>39874</v>
      </c>
      <c r="C209" s="57">
        <v>2.9910000000000001</v>
      </c>
      <c r="D209" s="59" t="s">
        <v>69</v>
      </c>
      <c r="E209" s="144" t="s">
        <v>70</v>
      </c>
      <c r="F209" s="60">
        <v>-26.012730000000001</v>
      </c>
      <c r="H209" s="14">
        <f t="shared" si="59"/>
        <v>-23.614074416000005</v>
      </c>
      <c r="I209" s="99">
        <v>-23.491</v>
      </c>
      <c r="J209" s="60">
        <v>-26.01014</v>
      </c>
      <c r="K209" s="14">
        <f t="shared" si="60"/>
        <v>-23.617639371999999</v>
      </c>
      <c r="AJ209" s="14">
        <f t="shared" si="51"/>
        <v>-25.865526658354099</v>
      </c>
      <c r="AK209" s="14">
        <f t="shared" si="42"/>
        <v>-26.573991272525816</v>
      </c>
      <c r="AL209" s="14">
        <f t="shared" si="43"/>
        <v>-25.157062044182382</v>
      </c>
      <c r="AP209" s="38">
        <f t="shared" si="52"/>
        <v>-23.672047081897137</v>
      </c>
      <c r="AQ209" s="38">
        <f t="shared" si="53"/>
        <v>-23.825182520549554</v>
      </c>
      <c r="AR209" s="38">
        <f t="shared" si="54"/>
        <v>-23.518911643244721</v>
      </c>
      <c r="AS209" s="38">
        <f t="shared" si="55"/>
        <v>-23.978317959201974</v>
      </c>
      <c r="AT209" s="38">
        <f t="shared" si="56"/>
        <v>-23.365776204592301</v>
      </c>
      <c r="AU209" s="38">
        <f t="shared" si="57"/>
        <v>-24.13145339785439</v>
      </c>
      <c r="AV209" s="38">
        <f t="shared" si="58"/>
        <v>-23.212640765939884</v>
      </c>
    </row>
    <row r="210" spans="1:48">
      <c r="A210">
        <v>209</v>
      </c>
      <c r="B210" s="98">
        <v>39874</v>
      </c>
      <c r="C210" s="57">
        <v>2.274</v>
      </c>
      <c r="D210" s="59" t="s">
        <v>71</v>
      </c>
      <c r="E210" s="144" t="s">
        <v>72</v>
      </c>
      <c r="F210" s="60">
        <v>-26.03923</v>
      </c>
      <c r="H210" s="14">
        <f t="shared" si="59"/>
        <v>-23.641083216000002</v>
      </c>
      <c r="I210" s="99">
        <v>-23.491</v>
      </c>
      <c r="J210" s="60">
        <v>-26.036069999999999</v>
      </c>
      <c r="K210" s="14">
        <f t="shared" si="60"/>
        <v>-23.643823485999999</v>
      </c>
      <c r="AJ210" s="14">
        <f t="shared" si="51"/>
        <v>-25.865526658354099</v>
      </c>
      <c r="AK210" s="14">
        <f t="shared" si="42"/>
        <v>-26.573991272525816</v>
      </c>
      <c r="AL210" s="14">
        <f t="shared" si="43"/>
        <v>-25.157062044182382</v>
      </c>
      <c r="AP210" s="38">
        <f t="shared" si="52"/>
        <v>-23.672047081897137</v>
      </c>
      <c r="AQ210" s="38">
        <f t="shared" si="53"/>
        <v>-23.825182520549554</v>
      </c>
      <c r="AR210" s="38">
        <f t="shared" si="54"/>
        <v>-23.518911643244721</v>
      </c>
      <c r="AS210" s="38">
        <f t="shared" si="55"/>
        <v>-23.978317959201974</v>
      </c>
      <c r="AT210" s="38">
        <f t="shared" si="56"/>
        <v>-23.365776204592301</v>
      </c>
      <c r="AU210" s="38">
        <f t="shared" si="57"/>
        <v>-24.13145339785439</v>
      </c>
      <c r="AV210" s="38">
        <f t="shared" si="58"/>
        <v>-23.212640765939884</v>
      </c>
    </row>
    <row r="211" spans="1:48">
      <c r="A211">
        <v>210</v>
      </c>
      <c r="B211" s="98">
        <v>39874</v>
      </c>
      <c r="C211" s="57">
        <v>2.5489999999999999</v>
      </c>
      <c r="D211" s="59" t="s">
        <v>58</v>
      </c>
      <c r="E211" s="144" t="s">
        <v>59</v>
      </c>
      <c r="F211" s="60">
        <v>-25.81251</v>
      </c>
      <c r="H211" s="14">
        <f>(1.0192*F211)+2.8981</f>
        <v>-23.410010192000001</v>
      </c>
      <c r="I211" s="99">
        <v>-23.491</v>
      </c>
      <c r="J211" s="60">
        <v>-25.807829999999999</v>
      </c>
      <c r="K211" s="14">
        <f t="shared" si="60"/>
        <v>-23.413346733999997</v>
      </c>
      <c r="L211" s="55" t="s">
        <v>131</v>
      </c>
      <c r="AJ211" s="14">
        <f t="shared" si="51"/>
        <v>-25.865526658354099</v>
      </c>
      <c r="AK211" s="14">
        <f t="shared" si="42"/>
        <v>-26.573991272525816</v>
      </c>
      <c r="AL211" s="14">
        <f t="shared" si="43"/>
        <v>-25.157062044182382</v>
      </c>
      <c r="AP211" s="38">
        <f t="shared" si="52"/>
        <v>-23.672047081897137</v>
      </c>
      <c r="AQ211" s="38">
        <f t="shared" si="53"/>
        <v>-23.825182520549554</v>
      </c>
      <c r="AR211" s="38">
        <f t="shared" si="54"/>
        <v>-23.518911643244721</v>
      </c>
      <c r="AS211" s="38">
        <f t="shared" si="55"/>
        <v>-23.978317959201974</v>
      </c>
      <c r="AT211" s="38">
        <f t="shared" si="56"/>
        <v>-23.365776204592301</v>
      </c>
      <c r="AU211" s="38">
        <f t="shared" si="57"/>
        <v>-24.13145339785439</v>
      </c>
      <c r="AV211" s="38">
        <f t="shared" si="58"/>
        <v>-23.212640765939884</v>
      </c>
    </row>
    <row r="212" spans="1:48">
      <c r="A212">
        <v>211</v>
      </c>
      <c r="B212" s="100">
        <v>39881</v>
      </c>
      <c r="C212" s="61">
        <v>2.5190000000000001</v>
      </c>
      <c r="D212" s="3" t="s">
        <v>56</v>
      </c>
      <c r="E212" s="104" t="s">
        <v>57</v>
      </c>
      <c r="F212" s="14">
        <v>-26.083110000000001</v>
      </c>
      <c r="G212" s="63">
        <v>1.0440729138913225</v>
      </c>
      <c r="H212" s="60">
        <v>-23.728463353000002</v>
      </c>
      <c r="I212" s="101">
        <v>-23.491</v>
      </c>
      <c r="J212" s="60">
        <v>-25.785769999999999</v>
      </c>
      <c r="K212" s="60">
        <v>-23.279579393999999</v>
      </c>
      <c r="L212" s="63">
        <v>0.99253400480561582</v>
      </c>
      <c r="AJ212" s="14">
        <f t="shared" si="51"/>
        <v>-25.865526658354099</v>
      </c>
      <c r="AK212" s="14">
        <f t="shared" si="42"/>
        <v>-26.573991272525816</v>
      </c>
      <c r="AL212" s="14">
        <f t="shared" si="43"/>
        <v>-25.157062044182382</v>
      </c>
      <c r="AP212" s="38">
        <f t="shared" si="52"/>
        <v>-23.672047081897137</v>
      </c>
      <c r="AQ212" s="38">
        <f t="shared" si="53"/>
        <v>-23.825182520549554</v>
      </c>
      <c r="AR212" s="38">
        <f t="shared" si="54"/>
        <v>-23.518911643244721</v>
      </c>
      <c r="AS212" s="38">
        <f t="shared" si="55"/>
        <v>-23.978317959201974</v>
      </c>
      <c r="AT212" s="38">
        <f t="shared" si="56"/>
        <v>-23.365776204592301</v>
      </c>
      <c r="AU212" s="38">
        <f t="shared" si="57"/>
        <v>-24.13145339785439</v>
      </c>
      <c r="AV212" s="38">
        <f t="shared" si="58"/>
        <v>-23.212640765939884</v>
      </c>
    </row>
    <row r="213" spans="1:48">
      <c r="A213">
        <v>212</v>
      </c>
      <c r="B213" s="100">
        <v>39881</v>
      </c>
      <c r="C213" s="61">
        <v>2.4860000000000002</v>
      </c>
      <c r="D213" s="3" t="s">
        <v>61</v>
      </c>
      <c r="E213" s="104" t="s">
        <v>62</v>
      </c>
      <c r="F213" s="14">
        <v>-26.031330000000001</v>
      </c>
      <c r="G213" s="63">
        <v>1.0180520605879175</v>
      </c>
      <c r="H213" s="60">
        <v>-23.675528659000001</v>
      </c>
      <c r="I213" s="101">
        <v>-23.491</v>
      </c>
      <c r="J213" s="60">
        <v>-25.715129999999998</v>
      </c>
      <c r="K213" s="60">
        <v>-23.215141585999998</v>
      </c>
      <c r="L213" s="63">
        <v>0.96779762730355934</v>
      </c>
      <c r="AJ213" s="14">
        <f t="shared" si="51"/>
        <v>-25.865526658354099</v>
      </c>
      <c r="AK213" s="14">
        <f t="shared" si="42"/>
        <v>-26.573991272525816</v>
      </c>
      <c r="AL213" s="14">
        <f t="shared" si="43"/>
        <v>-25.157062044182382</v>
      </c>
      <c r="AP213" s="38">
        <f t="shared" si="52"/>
        <v>-23.672047081897137</v>
      </c>
      <c r="AQ213" s="38">
        <f t="shared" si="53"/>
        <v>-23.825182520549554</v>
      </c>
      <c r="AR213" s="38">
        <f t="shared" si="54"/>
        <v>-23.518911643244721</v>
      </c>
      <c r="AS213" s="38">
        <f t="shared" si="55"/>
        <v>-23.978317959201974</v>
      </c>
      <c r="AT213" s="38">
        <f t="shared" si="56"/>
        <v>-23.365776204592301</v>
      </c>
      <c r="AU213" s="38">
        <f t="shared" si="57"/>
        <v>-24.13145339785439</v>
      </c>
      <c r="AV213" s="38">
        <f t="shared" si="58"/>
        <v>-23.212640765939884</v>
      </c>
    </row>
    <row r="214" spans="1:48">
      <c r="A214">
        <v>213</v>
      </c>
      <c r="B214" s="100">
        <v>39881</v>
      </c>
      <c r="C214" s="61">
        <v>2.5529999999999999</v>
      </c>
      <c r="D214" s="3" t="s">
        <v>63</v>
      </c>
      <c r="E214" s="104" t="s">
        <v>64</v>
      </c>
      <c r="F214" s="14">
        <v>-26.070879999999999</v>
      </c>
      <c r="G214" s="63">
        <v>1.0257914483677049</v>
      </c>
      <c r="H214" s="60">
        <v>-23.715960624000001</v>
      </c>
      <c r="I214" s="101">
        <v>-23.491</v>
      </c>
      <c r="J214" s="60">
        <v>-25.770800000000001</v>
      </c>
      <c r="K214" s="60">
        <v>-23.26592376</v>
      </c>
      <c r="L214" s="63">
        <v>0.97515497318009015</v>
      </c>
      <c r="AJ214" s="14">
        <f t="shared" si="51"/>
        <v>-25.865526658354099</v>
      </c>
      <c r="AK214" s="14">
        <f t="shared" si="42"/>
        <v>-26.573991272525816</v>
      </c>
      <c r="AL214" s="14">
        <f t="shared" si="43"/>
        <v>-25.157062044182382</v>
      </c>
      <c r="AP214" s="38">
        <f t="shared" si="52"/>
        <v>-23.672047081897137</v>
      </c>
      <c r="AQ214" s="38">
        <f t="shared" si="53"/>
        <v>-23.825182520549554</v>
      </c>
      <c r="AR214" s="38">
        <f t="shared" si="54"/>
        <v>-23.518911643244721</v>
      </c>
      <c r="AS214" s="38">
        <f t="shared" si="55"/>
        <v>-23.978317959201974</v>
      </c>
      <c r="AT214" s="38">
        <f t="shared" si="56"/>
        <v>-23.365776204592301</v>
      </c>
      <c r="AU214" s="38">
        <f t="shared" si="57"/>
        <v>-24.13145339785439</v>
      </c>
      <c r="AV214" s="38">
        <f t="shared" si="58"/>
        <v>-23.212640765939884</v>
      </c>
    </row>
    <row r="215" spans="1:48">
      <c r="A215">
        <v>214</v>
      </c>
      <c r="B215" s="100">
        <v>39881</v>
      </c>
      <c r="C215" s="61">
        <v>2.5339999999999998</v>
      </c>
      <c r="D215" s="3" t="s">
        <v>65</v>
      </c>
      <c r="E215" s="104" t="s">
        <v>66</v>
      </c>
      <c r="F215" s="14">
        <v>-25.923069999999999</v>
      </c>
      <c r="G215" s="63">
        <v>1.0248291923281982</v>
      </c>
      <c r="H215" s="60">
        <v>-23.564854460999999</v>
      </c>
      <c r="I215" s="101">
        <v>-23.491</v>
      </c>
      <c r="J215" s="60">
        <v>-25.603840000000002</v>
      </c>
      <c r="K215" s="60">
        <v>-23.113622848000002</v>
      </c>
      <c r="L215" s="63">
        <v>0.97424021729682497</v>
      </c>
      <c r="AJ215" s="14">
        <f t="shared" si="51"/>
        <v>-25.865526658354099</v>
      </c>
      <c r="AK215" s="14">
        <f t="shared" si="42"/>
        <v>-26.573991272525816</v>
      </c>
      <c r="AL215" s="14">
        <f t="shared" si="43"/>
        <v>-25.157062044182382</v>
      </c>
      <c r="AP215" s="38">
        <f t="shared" si="52"/>
        <v>-23.672047081897137</v>
      </c>
      <c r="AQ215" s="38">
        <f t="shared" si="53"/>
        <v>-23.825182520549554</v>
      </c>
      <c r="AR215" s="38">
        <f t="shared" si="54"/>
        <v>-23.518911643244721</v>
      </c>
      <c r="AS215" s="38">
        <f t="shared" si="55"/>
        <v>-23.978317959201974</v>
      </c>
      <c r="AT215" s="38">
        <f t="shared" si="56"/>
        <v>-23.365776204592301</v>
      </c>
      <c r="AU215" s="38">
        <f t="shared" si="57"/>
        <v>-24.13145339785439</v>
      </c>
      <c r="AV215" s="38">
        <f t="shared" si="58"/>
        <v>-23.212640765939884</v>
      </c>
    </row>
    <row r="216" spans="1:48">
      <c r="A216">
        <v>215</v>
      </c>
      <c r="B216" s="100">
        <v>39881</v>
      </c>
      <c r="C216" s="61">
        <v>2.548</v>
      </c>
      <c r="D216" s="3" t="s">
        <v>22</v>
      </c>
      <c r="E216" s="104" t="s">
        <v>130</v>
      </c>
      <c r="F216" s="14">
        <v>-25.85098</v>
      </c>
      <c r="G216" s="63">
        <v>1.0319801170672629</v>
      </c>
      <c r="H216" s="60">
        <v>-23.491156854</v>
      </c>
      <c r="I216" s="101">
        <v>-23.491</v>
      </c>
      <c r="J216" s="60">
        <v>-25.528269999999999</v>
      </c>
      <c r="K216" s="60">
        <v>-23.044687893999999</v>
      </c>
      <c r="L216" s="63">
        <v>0.98103814862412519</v>
      </c>
      <c r="AJ216" s="14">
        <f t="shared" si="51"/>
        <v>-25.865526658354099</v>
      </c>
      <c r="AK216" s="14">
        <f t="shared" si="42"/>
        <v>-26.573991272525816</v>
      </c>
      <c r="AL216" s="14">
        <f t="shared" si="43"/>
        <v>-25.157062044182382</v>
      </c>
      <c r="AP216" s="38">
        <f t="shared" si="52"/>
        <v>-23.672047081897137</v>
      </c>
      <c r="AQ216" s="38">
        <f t="shared" si="53"/>
        <v>-23.825182520549554</v>
      </c>
      <c r="AR216" s="38">
        <f t="shared" si="54"/>
        <v>-23.518911643244721</v>
      </c>
      <c r="AS216" s="38">
        <f t="shared" si="55"/>
        <v>-23.978317959201974</v>
      </c>
      <c r="AT216" s="38">
        <f t="shared" si="56"/>
        <v>-23.365776204592301</v>
      </c>
      <c r="AU216" s="38">
        <f t="shared" si="57"/>
        <v>-24.13145339785439</v>
      </c>
      <c r="AV216" s="38">
        <f t="shared" si="58"/>
        <v>-23.212640765939884</v>
      </c>
    </row>
    <row r="217" spans="1:48">
      <c r="A217">
        <v>216</v>
      </c>
      <c r="B217" s="100">
        <v>39881</v>
      </c>
      <c r="C217" s="61">
        <v>1.984</v>
      </c>
      <c r="D217" s="3" t="s">
        <v>67</v>
      </c>
      <c r="E217" s="104" t="s">
        <v>68</v>
      </c>
      <c r="F217" s="14">
        <v>-25.838180000000001</v>
      </c>
      <c r="G217" s="63">
        <v>1.0331920300872</v>
      </c>
      <c r="H217" s="60">
        <v>-23.478071414000002</v>
      </c>
      <c r="I217" s="101">
        <v>-23.491</v>
      </c>
      <c r="J217" s="60">
        <v>-25.409210000000002</v>
      </c>
      <c r="K217" s="60">
        <v>-22.936081362000003</v>
      </c>
      <c r="L217" s="63">
        <v>0.98219023758951285</v>
      </c>
      <c r="AJ217" s="14">
        <f t="shared" si="51"/>
        <v>-25.865526658354099</v>
      </c>
      <c r="AK217" s="14">
        <f t="shared" si="42"/>
        <v>-26.573991272525816</v>
      </c>
      <c r="AL217" s="14">
        <f t="shared" si="43"/>
        <v>-25.157062044182382</v>
      </c>
      <c r="AP217" s="38">
        <f t="shared" si="52"/>
        <v>-23.672047081897137</v>
      </c>
      <c r="AQ217" s="38">
        <f t="shared" si="53"/>
        <v>-23.825182520549554</v>
      </c>
      <c r="AR217" s="38">
        <f t="shared" si="54"/>
        <v>-23.518911643244721</v>
      </c>
      <c r="AS217" s="38">
        <f t="shared" si="55"/>
        <v>-23.978317959201974</v>
      </c>
      <c r="AT217" s="38">
        <f t="shared" si="56"/>
        <v>-23.365776204592301</v>
      </c>
      <c r="AU217" s="38">
        <f t="shared" si="57"/>
        <v>-24.13145339785439</v>
      </c>
      <c r="AV217" s="38">
        <f t="shared" si="58"/>
        <v>-23.212640765939884</v>
      </c>
    </row>
    <row r="218" spans="1:48">
      <c r="A218">
        <v>217</v>
      </c>
      <c r="B218" s="100">
        <v>39881</v>
      </c>
      <c r="C218" s="61">
        <v>3.0830000000000002</v>
      </c>
      <c r="D218" s="3" t="s">
        <v>69</v>
      </c>
      <c r="E218" s="104" t="s">
        <v>70</v>
      </c>
      <c r="F218" s="14">
        <v>-25.902840000000001</v>
      </c>
      <c r="G218" s="63">
        <v>1.0409405618545049</v>
      </c>
      <c r="H218" s="60">
        <v>-23.544173332000003</v>
      </c>
      <c r="I218" s="101">
        <v>-23.491</v>
      </c>
      <c r="J218" s="60">
        <v>-25.64808</v>
      </c>
      <c r="K218" s="60">
        <v>-23.153978576</v>
      </c>
      <c r="L218" s="63">
        <v>0.98955627607594665</v>
      </c>
      <c r="AJ218" s="14">
        <f t="shared" si="51"/>
        <v>-25.865526658354099</v>
      </c>
      <c r="AK218" s="14">
        <f t="shared" si="42"/>
        <v>-26.573991272525816</v>
      </c>
      <c r="AL218" s="14">
        <f t="shared" si="43"/>
        <v>-25.157062044182382</v>
      </c>
      <c r="AP218" s="38">
        <f t="shared" si="52"/>
        <v>-23.672047081897137</v>
      </c>
      <c r="AQ218" s="38">
        <f t="shared" si="53"/>
        <v>-23.825182520549554</v>
      </c>
      <c r="AR218" s="38">
        <f t="shared" si="54"/>
        <v>-23.518911643244721</v>
      </c>
      <c r="AS218" s="38">
        <f t="shared" si="55"/>
        <v>-23.978317959201974</v>
      </c>
      <c r="AT218" s="38">
        <f t="shared" si="56"/>
        <v>-23.365776204592301</v>
      </c>
      <c r="AU218" s="38">
        <f t="shared" si="57"/>
        <v>-24.13145339785439</v>
      </c>
      <c r="AV218" s="38">
        <f t="shared" si="58"/>
        <v>-23.212640765939884</v>
      </c>
    </row>
    <row r="219" spans="1:48">
      <c r="A219">
        <v>218</v>
      </c>
      <c r="B219" s="100">
        <v>39881</v>
      </c>
      <c r="C219" s="61">
        <v>2.508</v>
      </c>
      <c r="D219" s="3" t="s">
        <v>71</v>
      </c>
      <c r="E219" s="104" t="s">
        <v>72</v>
      </c>
      <c r="F219" s="14">
        <v>-25.937010000000001</v>
      </c>
      <c r="G219" s="63">
        <v>1.0213340890747562</v>
      </c>
      <c r="H219" s="60">
        <v>-23.579105323</v>
      </c>
      <c r="I219" s="101">
        <v>-23.491</v>
      </c>
      <c r="J219" s="60">
        <v>-25.614429999999999</v>
      </c>
      <c r="K219" s="60">
        <v>-23.123283045999997</v>
      </c>
      <c r="L219" s="63">
        <v>0.97091764395621538</v>
      </c>
      <c r="AJ219" s="14">
        <f t="shared" si="51"/>
        <v>-25.865526658354099</v>
      </c>
      <c r="AK219" s="14">
        <f t="shared" si="42"/>
        <v>-26.573991272525816</v>
      </c>
      <c r="AL219" s="14">
        <f t="shared" si="43"/>
        <v>-25.157062044182382</v>
      </c>
      <c r="AP219" s="38">
        <f t="shared" si="52"/>
        <v>-23.672047081897137</v>
      </c>
      <c r="AQ219" s="38">
        <f t="shared" si="53"/>
        <v>-23.825182520549554</v>
      </c>
      <c r="AR219" s="38">
        <f t="shared" si="54"/>
        <v>-23.518911643244721</v>
      </c>
      <c r="AS219" s="38">
        <f t="shared" si="55"/>
        <v>-23.978317959201974</v>
      </c>
      <c r="AT219" s="38">
        <f t="shared" si="56"/>
        <v>-23.365776204592301</v>
      </c>
      <c r="AU219" s="38">
        <f t="shared" si="57"/>
        <v>-24.13145339785439</v>
      </c>
      <c r="AV219" s="38">
        <f t="shared" si="58"/>
        <v>-23.212640765939884</v>
      </c>
    </row>
    <row r="220" spans="1:48">
      <c r="A220">
        <v>219</v>
      </c>
      <c r="B220" s="100">
        <v>39881</v>
      </c>
      <c r="C220" s="61">
        <v>2.5590000000000002</v>
      </c>
      <c r="D220" s="3" t="s">
        <v>58</v>
      </c>
      <c r="E220" s="104" t="s">
        <v>59</v>
      </c>
      <c r="F220" s="14">
        <v>-26.014669999999999</v>
      </c>
      <c r="G220" s="63">
        <v>1.0230825321606936</v>
      </c>
      <c r="H220" s="60">
        <v>-23.658497140999998</v>
      </c>
      <c r="I220" s="101">
        <v>-23.491</v>
      </c>
      <c r="J220" s="60">
        <v>-25.70834</v>
      </c>
      <c r="K220" s="60">
        <v>-23.208947748</v>
      </c>
      <c r="L220" s="63">
        <v>0.97257977808034679</v>
      </c>
      <c r="AJ220" s="14">
        <f t="shared" si="51"/>
        <v>-25.865526658354099</v>
      </c>
      <c r="AK220" s="14">
        <f t="shared" si="42"/>
        <v>-26.573991272525816</v>
      </c>
      <c r="AL220" s="14">
        <f t="shared" si="43"/>
        <v>-25.157062044182382</v>
      </c>
      <c r="AP220" s="38">
        <f t="shared" si="52"/>
        <v>-23.672047081897137</v>
      </c>
      <c r="AQ220" s="38">
        <f t="shared" si="53"/>
        <v>-23.825182520549554</v>
      </c>
      <c r="AR220" s="38">
        <f t="shared" si="54"/>
        <v>-23.518911643244721</v>
      </c>
      <c r="AS220" s="38">
        <f t="shared" si="55"/>
        <v>-23.978317959201974</v>
      </c>
      <c r="AT220" s="38">
        <f t="shared" si="56"/>
        <v>-23.365776204592301</v>
      </c>
      <c r="AU220" s="38">
        <f t="shared" si="57"/>
        <v>-24.13145339785439</v>
      </c>
      <c r="AV220" s="38">
        <f t="shared" si="58"/>
        <v>-23.212640765939884</v>
      </c>
    </row>
    <row r="221" spans="1:48">
      <c r="A221">
        <v>220</v>
      </c>
      <c r="B221" s="98">
        <v>39883</v>
      </c>
      <c r="C221" s="61">
        <v>2.59</v>
      </c>
      <c r="D221" s="3" t="s">
        <v>56</v>
      </c>
      <c r="E221" s="105" t="s">
        <v>57</v>
      </c>
      <c r="F221" s="14">
        <v>-26.03988</v>
      </c>
      <c r="G221" s="14">
        <v>0.98120230986720647</v>
      </c>
      <c r="H221" s="14">
        <v>-23.615227944000001</v>
      </c>
      <c r="I221" s="3">
        <v>-23.491</v>
      </c>
      <c r="J221" s="14">
        <v>-26.031890000000001</v>
      </c>
      <c r="K221" s="14">
        <v>-23.619829848000002</v>
      </c>
      <c r="L221" s="14">
        <v>0.97671013072741142</v>
      </c>
      <c r="AJ221" s="14">
        <f t="shared" si="51"/>
        <v>-25.865526658354099</v>
      </c>
      <c r="AK221" s="14">
        <f t="shared" si="42"/>
        <v>-26.573991272525816</v>
      </c>
      <c r="AL221" s="14">
        <f t="shared" si="43"/>
        <v>-25.157062044182382</v>
      </c>
      <c r="AP221" s="38">
        <f t="shared" si="52"/>
        <v>-23.672047081897137</v>
      </c>
      <c r="AQ221" s="38">
        <f t="shared" si="53"/>
        <v>-23.825182520549554</v>
      </c>
      <c r="AR221" s="38">
        <f t="shared" si="54"/>
        <v>-23.518911643244721</v>
      </c>
      <c r="AS221" s="38">
        <f t="shared" si="55"/>
        <v>-23.978317959201974</v>
      </c>
      <c r="AT221" s="38">
        <f t="shared" si="56"/>
        <v>-23.365776204592301</v>
      </c>
      <c r="AU221" s="38">
        <f t="shared" si="57"/>
        <v>-24.13145339785439</v>
      </c>
      <c r="AV221" s="38">
        <f t="shared" si="58"/>
        <v>-23.212640765939884</v>
      </c>
    </row>
    <row r="222" spans="1:48">
      <c r="A222">
        <v>221</v>
      </c>
      <c r="B222" s="98">
        <v>39883</v>
      </c>
      <c r="C222" s="61">
        <v>2.5590000000000002</v>
      </c>
      <c r="D222" s="3" t="s">
        <v>61</v>
      </c>
      <c r="E222" s="105" t="s">
        <v>62</v>
      </c>
      <c r="F222" s="14">
        <v>-26.03641</v>
      </c>
      <c r="G222" s="14">
        <v>0.99770193654649608</v>
      </c>
      <c r="H222" s="14">
        <v>-23.611640658000002</v>
      </c>
      <c r="I222" s="3">
        <v>-23.491</v>
      </c>
      <c r="J222" s="14">
        <v>-26.02843</v>
      </c>
      <c r="K222" s="14">
        <v>-23.616289576</v>
      </c>
      <c r="L222" s="14">
        <v>0.99313421816465286</v>
      </c>
      <c r="AJ222" s="14">
        <f t="shared" si="51"/>
        <v>-25.865526658354099</v>
      </c>
      <c r="AK222" s="14">
        <f t="shared" si="42"/>
        <v>-26.573991272525816</v>
      </c>
      <c r="AL222" s="14">
        <f t="shared" si="43"/>
        <v>-25.157062044182382</v>
      </c>
      <c r="AP222" s="38">
        <f t="shared" si="52"/>
        <v>-23.672047081897137</v>
      </c>
      <c r="AQ222" s="38">
        <f t="shared" si="53"/>
        <v>-23.825182520549554</v>
      </c>
      <c r="AR222" s="38">
        <f t="shared" si="54"/>
        <v>-23.518911643244721</v>
      </c>
      <c r="AS222" s="38">
        <f t="shared" si="55"/>
        <v>-23.978317959201974</v>
      </c>
      <c r="AT222" s="38">
        <f t="shared" si="56"/>
        <v>-23.365776204592301</v>
      </c>
      <c r="AU222" s="38">
        <f t="shared" si="57"/>
        <v>-24.13145339785439</v>
      </c>
      <c r="AV222" s="38">
        <f t="shared" si="58"/>
        <v>-23.212640765939884</v>
      </c>
    </row>
    <row r="223" spans="1:48">
      <c r="A223">
        <v>222</v>
      </c>
      <c r="B223" s="98">
        <v>39883</v>
      </c>
      <c r="C223" s="61">
        <v>2.548</v>
      </c>
      <c r="D223" s="3" t="s">
        <v>63</v>
      </c>
      <c r="E223" s="105" t="s">
        <v>64</v>
      </c>
      <c r="F223" s="14">
        <v>-25.96782</v>
      </c>
      <c r="G223" s="14">
        <v>0.99709594671135982</v>
      </c>
      <c r="H223" s="14">
        <v>-23.540732316</v>
      </c>
      <c r="I223" s="3">
        <v>-23.491</v>
      </c>
      <c r="J223" s="14">
        <v>-25.959150000000001</v>
      </c>
      <c r="K223" s="14">
        <v>-23.545402280000005</v>
      </c>
      <c r="L223" s="14">
        <v>0.99253100269609618</v>
      </c>
      <c r="AJ223" s="14">
        <f t="shared" si="51"/>
        <v>-25.865526658354099</v>
      </c>
      <c r="AK223" s="14">
        <f t="shared" ref="AK223:AK286" si="61">AJ223-3*$AH$3</f>
        <v>-26.573991272525816</v>
      </c>
      <c r="AL223" s="14">
        <f t="shared" ref="AL223:AL286" si="62">AJ223+3*$AH$3</f>
        <v>-25.157062044182382</v>
      </c>
      <c r="AP223" s="38">
        <f t="shared" si="52"/>
        <v>-23.672047081897137</v>
      </c>
      <c r="AQ223" s="38">
        <f t="shared" si="53"/>
        <v>-23.825182520549554</v>
      </c>
      <c r="AR223" s="38">
        <f t="shared" si="54"/>
        <v>-23.518911643244721</v>
      </c>
      <c r="AS223" s="38">
        <f t="shared" si="55"/>
        <v>-23.978317959201974</v>
      </c>
      <c r="AT223" s="38">
        <f t="shared" si="56"/>
        <v>-23.365776204592301</v>
      </c>
      <c r="AU223" s="38">
        <f t="shared" si="57"/>
        <v>-24.13145339785439</v>
      </c>
      <c r="AV223" s="38">
        <f t="shared" si="58"/>
        <v>-23.212640765939884</v>
      </c>
    </row>
    <row r="224" spans="1:48">
      <c r="A224">
        <v>223</v>
      </c>
      <c r="B224" s="98">
        <v>39883</v>
      </c>
      <c r="C224" s="61">
        <v>2.573</v>
      </c>
      <c r="D224" s="3" t="s">
        <v>65</v>
      </c>
      <c r="E224" s="105" t="s">
        <v>66</v>
      </c>
      <c r="F224" s="14">
        <v>-25.753889999999998</v>
      </c>
      <c r="G224" s="14">
        <v>0.99976143485598257</v>
      </c>
      <c r="H224" s="14">
        <v>-23.319571482000001</v>
      </c>
      <c r="I224" s="3">
        <v>-23.491</v>
      </c>
      <c r="J224" s="14">
        <v>-25.74333</v>
      </c>
      <c r="K224" s="14">
        <v>-23.324575256000003</v>
      </c>
      <c r="L224" s="14">
        <v>0.9951842875976975</v>
      </c>
      <c r="AJ224" s="14">
        <f t="shared" si="51"/>
        <v>-25.865526658354099</v>
      </c>
      <c r="AK224" s="14">
        <f t="shared" si="61"/>
        <v>-26.573991272525816</v>
      </c>
      <c r="AL224" s="14">
        <f t="shared" si="62"/>
        <v>-25.157062044182382</v>
      </c>
      <c r="AP224" s="38">
        <f t="shared" si="52"/>
        <v>-23.672047081897137</v>
      </c>
      <c r="AQ224" s="38">
        <f t="shared" si="53"/>
        <v>-23.825182520549554</v>
      </c>
      <c r="AR224" s="38">
        <f t="shared" si="54"/>
        <v>-23.518911643244721</v>
      </c>
      <c r="AS224" s="38">
        <f t="shared" si="55"/>
        <v>-23.978317959201974</v>
      </c>
      <c r="AT224" s="38">
        <f t="shared" si="56"/>
        <v>-23.365776204592301</v>
      </c>
      <c r="AU224" s="38">
        <f t="shared" si="57"/>
        <v>-24.13145339785439</v>
      </c>
      <c r="AV224" s="38">
        <f t="shared" si="58"/>
        <v>-23.212640765939884</v>
      </c>
    </row>
    <row r="225" spans="1:48">
      <c r="A225">
        <v>224</v>
      </c>
      <c r="B225" s="98">
        <v>39883</v>
      </c>
      <c r="C225" s="61">
        <v>2.488</v>
      </c>
      <c r="D225" s="3" t="s">
        <v>22</v>
      </c>
      <c r="E225" s="105" t="s">
        <v>130</v>
      </c>
      <c r="F225" s="14">
        <v>-25.959420000000001</v>
      </c>
      <c r="G225" s="14">
        <v>0.99201544821960996</v>
      </c>
      <c r="H225" s="14">
        <v>-23.532048396000004</v>
      </c>
      <c r="I225" s="3">
        <v>-23.491</v>
      </c>
      <c r="J225" s="14">
        <v>-25.950410000000002</v>
      </c>
      <c r="K225" s="14">
        <v>-23.536459512000008</v>
      </c>
      <c r="L225" s="14">
        <v>0.98747376394305164</v>
      </c>
      <c r="AJ225" s="14">
        <f t="shared" si="51"/>
        <v>-25.865526658354099</v>
      </c>
      <c r="AK225" s="14">
        <f t="shared" si="61"/>
        <v>-26.573991272525816</v>
      </c>
      <c r="AL225" s="14">
        <f t="shared" si="62"/>
        <v>-25.157062044182382</v>
      </c>
      <c r="AP225" s="38">
        <f t="shared" si="52"/>
        <v>-23.672047081897137</v>
      </c>
      <c r="AQ225" s="38">
        <f t="shared" si="53"/>
        <v>-23.825182520549554</v>
      </c>
      <c r="AR225" s="38">
        <f t="shared" si="54"/>
        <v>-23.518911643244721</v>
      </c>
      <c r="AS225" s="38">
        <f t="shared" si="55"/>
        <v>-23.978317959201974</v>
      </c>
      <c r="AT225" s="38">
        <f t="shared" si="56"/>
        <v>-23.365776204592301</v>
      </c>
      <c r="AU225" s="38">
        <f t="shared" si="57"/>
        <v>-24.13145339785439</v>
      </c>
      <c r="AV225" s="38">
        <f t="shared" si="58"/>
        <v>-23.212640765939884</v>
      </c>
    </row>
    <row r="226" spans="1:48">
      <c r="A226">
        <v>225</v>
      </c>
      <c r="B226" s="98">
        <v>39883</v>
      </c>
      <c r="C226" s="61">
        <v>2.0299999999999998</v>
      </c>
      <c r="D226" s="3" t="s">
        <v>67</v>
      </c>
      <c r="E226" s="105" t="s">
        <v>68</v>
      </c>
      <c r="F226" s="14">
        <v>-25.86185</v>
      </c>
      <c r="G226" s="14">
        <v>1.0052749897172122</v>
      </c>
      <c r="H226" s="14">
        <v>-23.431180530000002</v>
      </c>
      <c r="I226" s="3">
        <v>-23.491</v>
      </c>
      <c r="J226" s="14">
        <v>-25.849779999999999</v>
      </c>
      <c r="K226" s="14">
        <v>-23.433494895999999</v>
      </c>
      <c r="L226" s="14">
        <v>1.0006726000844599</v>
      </c>
      <c r="AJ226" s="14">
        <f t="shared" si="51"/>
        <v>-25.865526658354099</v>
      </c>
      <c r="AK226" s="14">
        <f t="shared" si="61"/>
        <v>-26.573991272525816</v>
      </c>
      <c r="AL226" s="14">
        <f t="shared" si="62"/>
        <v>-25.157062044182382</v>
      </c>
      <c r="AP226" s="38">
        <f t="shared" si="52"/>
        <v>-23.672047081897137</v>
      </c>
      <c r="AQ226" s="38">
        <f t="shared" si="53"/>
        <v>-23.825182520549554</v>
      </c>
      <c r="AR226" s="38">
        <f t="shared" si="54"/>
        <v>-23.518911643244721</v>
      </c>
      <c r="AS226" s="38">
        <f t="shared" si="55"/>
        <v>-23.978317959201974</v>
      </c>
      <c r="AT226" s="38">
        <f t="shared" si="56"/>
        <v>-23.365776204592301</v>
      </c>
      <c r="AU226" s="38">
        <f t="shared" si="57"/>
        <v>-24.13145339785439</v>
      </c>
      <c r="AV226" s="38">
        <f t="shared" si="58"/>
        <v>-23.212640765939884</v>
      </c>
    </row>
    <row r="227" spans="1:48">
      <c r="A227">
        <v>226</v>
      </c>
      <c r="B227" s="98">
        <v>39883</v>
      </c>
      <c r="C227" s="61">
        <v>2.4940000000000002</v>
      </c>
      <c r="D227" s="3" t="s">
        <v>71</v>
      </c>
      <c r="E227" s="105" t="s">
        <v>72</v>
      </c>
      <c r="F227" s="14">
        <v>-25.942630000000001</v>
      </c>
      <c r="G227" s="14">
        <v>1.0226825342044232</v>
      </c>
      <c r="H227" s="14">
        <v>-23.514690894000001</v>
      </c>
      <c r="I227" s="3">
        <v>-23.491</v>
      </c>
      <c r="J227" s="14">
        <v>-25.933759999999999</v>
      </c>
      <c r="K227" s="14">
        <v>-23.519423232000001</v>
      </c>
      <c r="L227" s="14">
        <v>1.0180004486644822</v>
      </c>
      <c r="AJ227" s="14">
        <f t="shared" si="51"/>
        <v>-25.865526658354099</v>
      </c>
      <c r="AK227" s="14">
        <f t="shared" si="61"/>
        <v>-26.573991272525816</v>
      </c>
      <c r="AL227" s="14">
        <f t="shared" si="62"/>
        <v>-25.157062044182382</v>
      </c>
      <c r="AP227" s="38">
        <f t="shared" si="52"/>
        <v>-23.672047081897137</v>
      </c>
      <c r="AQ227" s="38">
        <f t="shared" si="53"/>
        <v>-23.825182520549554</v>
      </c>
      <c r="AR227" s="38">
        <f t="shared" si="54"/>
        <v>-23.518911643244721</v>
      </c>
      <c r="AS227" s="38">
        <f t="shared" si="55"/>
        <v>-23.978317959201974</v>
      </c>
      <c r="AT227" s="38">
        <f t="shared" si="56"/>
        <v>-23.365776204592301</v>
      </c>
      <c r="AU227" s="38">
        <f t="shared" si="57"/>
        <v>-24.13145339785439</v>
      </c>
      <c r="AV227" s="38">
        <f t="shared" si="58"/>
        <v>-23.212640765939884</v>
      </c>
    </row>
    <row r="228" spans="1:48">
      <c r="A228">
        <v>227</v>
      </c>
      <c r="B228" s="98">
        <v>39883</v>
      </c>
      <c r="C228" s="61">
        <v>2.5750000000000002</v>
      </c>
      <c r="D228" s="3" t="s">
        <v>58</v>
      </c>
      <c r="E228" s="105" t="s">
        <v>59</v>
      </c>
      <c r="F228" s="14">
        <v>-25.92042</v>
      </c>
      <c r="G228" s="14">
        <v>1.0109275810994143</v>
      </c>
      <c r="H228" s="14">
        <v>-23.491730196000002</v>
      </c>
      <c r="I228" s="3">
        <v>-23.491</v>
      </c>
      <c r="J228" s="14">
        <v>-25.911529999999999</v>
      </c>
      <c r="K228" s="14">
        <v>-23.496677496000004</v>
      </c>
      <c r="L228" s="14">
        <v>1.0062993125497073</v>
      </c>
      <c r="AJ228" s="14">
        <f t="shared" si="51"/>
        <v>-25.865526658354099</v>
      </c>
      <c r="AK228" s="14">
        <f t="shared" si="61"/>
        <v>-26.573991272525816</v>
      </c>
      <c r="AL228" s="14">
        <f t="shared" si="62"/>
        <v>-25.157062044182382</v>
      </c>
      <c r="AP228" s="38">
        <f t="shared" si="52"/>
        <v>-23.672047081897137</v>
      </c>
      <c r="AQ228" s="38">
        <f t="shared" si="53"/>
        <v>-23.825182520549554</v>
      </c>
      <c r="AR228" s="38">
        <f t="shared" si="54"/>
        <v>-23.518911643244721</v>
      </c>
      <c r="AS228" s="38">
        <f t="shared" si="55"/>
        <v>-23.978317959201974</v>
      </c>
      <c r="AT228" s="38">
        <f t="shared" si="56"/>
        <v>-23.365776204592301</v>
      </c>
      <c r="AU228" s="38">
        <f t="shared" si="57"/>
        <v>-24.13145339785439</v>
      </c>
      <c r="AV228" s="38">
        <f t="shared" si="58"/>
        <v>-23.212640765939884</v>
      </c>
    </row>
    <row r="229" spans="1:48">
      <c r="A229">
        <v>228</v>
      </c>
      <c r="B229" s="98">
        <v>39885</v>
      </c>
      <c r="C229" s="61">
        <v>2.5249999999999999</v>
      </c>
      <c r="D229" s="3" t="s">
        <v>56</v>
      </c>
      <c r="E229" s="105" t="s">
        <v>57</v>
      </c>
      <c r="F229" s="14">
        <v>-25.813949999999998</v>
      </c>
      <c r="G229" s="14">
        <v>0.98126087952197116</v>
      </c>
      <c r="H229" s="14">
        <v>-23.409963859999998</v>
      </c>
      <c r="I229" s="3">
        <v>-23.491</v>
      </c>
      <c r="J229" s="14">
        <v>-25.81476</v>
      </c>
      <c r="K229" s="14">
        <v>-23.411833208000001</v>
      </c>
      <c r="L229" s="14">
        <v>0.97665499981681514</v>
      </c>
      <c r="AJ229" s="14">
        <f t="shared" si="51"/>
        <v>-25.865526658354099</v>
      </c>
      <c r="AK229" s="14">
        <f t="shared" si="61"/>
        <v>-26.573991272525816</v>
      </c>
      <c r="AL229" s="14">
        <f t="shared" si="62"/>
        <v>-25.157062044182382</v>
      </c>
      <c r="AP229" s="38">
        <f t="shared" si="52"/>
        <v>-23.672047081897137</v>
      </c>
      <c r="AQ229" s="38">
        <f t="shared" si="53"/>
        <v>-23.825182520549554</v>
      </c>
      <c r="AR229" s="38">
        <f t="shared" si="54"/>
        <v>-23.518911643244721</v>
      </c>
      <c r="AS229" s="38">
        <f t="shared" si="55"/>
        <v>-23.978317959201974</v>
      </c>
      <c r="AT229" s="38">
        <f t="shared" si="56"/>
        <v>-23.365776204592301</v>
      </c>
      <c r="AU229" s="38">
        <f t="shared" si="57"/>
        <v>-24.13145339785439</v>
      </c>
      <c r="AV229" s="38">
        <f t="shared" si="58"/>
        <v>-23.212640765939884</v>
      </c>
    </row>
    <row r="230" spans="1:48">
      <c r="A230">
        <v>229</v>
      </c>
      <c r="B230" s="98">
        <v>39885</v>
      </c>
      <c r="C230" s="61">
        <v>2.5270000000000001</v>
      </c>
      <c r="D230" s="3" t="s">
        <v>13</v>
      </c>
      <c r="E230" s="105" t="s">
        <v>62</v>
      </c>
      <c r="F230" s="14">
        <v>-25.767749999999999</v>
      </c>
      <c r="G230" s="14">
        <v>0.99835926558136701</v>
      </c>
      <c r="H230" s="14">
        <v>-23.362525699999996</v>
      </c>
      <c r="I230" s="3">
        <v>-23.491</v>
      </c>
      <c r="J230" s="14">
        <v>-25.76812</v>
      </c>
      <c r="K230" s="14">
        <v>-23.364456296</v>
      </c>
      <c r="L230" s="14">
        <v>0.99367312882022785</v>
      </c>
      <c r="AJ230" s="14">
        <f t="shared" si="51"/>
        <v>-25.865526658354099</v>
      </c>
      <c r="AK230" s="14">
        <f t="shared" si="61"/>
        <v>-26.573991272525816</v>
      </c>
      <c r="AL230" s="14">
        <f t="shared" si="62"/>
        <v>-25.157062044182382</v>
      </c>
      <c r="AP230" s="38">
        <f t="shared" si="52"/>
        <v>-23.672047081897137</v>
      </c>
      <c r="AQ230" s="38">
        <f t="shared" si="53"/>
        <v>-23.825182520549554</v>
      </c>
      <c r="AR230" s="38">
        <f t="shared" si="54"/>
        <v>-23.518911643244721</v>
      </c>
      <c r="AS230" s="38">
        <f t="shared" si="55"/>
        <v>-23.978317959201974</v>
      </c>
      <c r="AT230" s="38">
        <f t="shared" si="56"/>
        <v>-23.365776204592301</v>
      </c>
      <c r="AU230" s="38">
        <f t="shared" si="57"/>
        <v>-24.13145339785439</v>
      </c>
      <c r="AV230" s="38">
        <f t="shared" si="58"/>
        <v>-23.212640765939884</v>
      </c>
    </row>
    <row r="231" spans="1:48">
      <c r="A231">
        <v>230</v>
      </c>
      <c r="B231" s="98">
        <v>39885</v>
      </c>
      <c r="C231" s="61">
        <v>2.5470000000000002</v>
      </c>
      <c r="D231" s="3" t="s">
        <v>137</v>
      </c>
      <c r="E231" s="105" t="s">
        <v>64</v>
      </c>
      <c r="F231" s="14">
        <v>-26.102419999999999</v>
      </c>
      <c r="G231" s="14">
        <v>0.97263425439725826</v>
      </c>
      <c r="H231" s="14">
        <v>-23.706164855999997</v>
      </c>
      <c r="I231" s="3">
        <v>-23.491</v>
      </c>
      <c r="J231" s="14">
        <v>-26.105979999999999</v>
      </c>
      <c r="K231" s="14">
        <v>-23.707654483999999</v>
      </c>
      <c r="L231" s="14">
        <v>0.96806886667381198</v>
      </c>
      <c r="AJ231" s="14">
        <f t="shared" si="51"/>
        <v>-25.865526658354099</v>
      </c>
      <c r="AK231" s="14">
        <f t="shared" si="61"/>
        <v>-26.573991272525816</v>
      </c>
      <c r="AL231" s="14">
        <f t="shared" si="62"/>
        <v>-25.157062044182382</v>
      </c>
      <c r="AP231" s="38">
        <f t="shared" si="52"/>
        <v>-23.672047081897137</v>
      </c>
      <c r="AQ231" s="38">
        <f t="shared" si="53"/>
        <v>-23.825182520549554</v>
      </c>
      <c r="AR231" s="38">
        <f t="shared" si="54"/>
        <v>-23.518911643244721</v>
      </c>
      <c r="AS231" s="38">
        <f t="shared" si="55"/>
        <v>-23.978317959201974</v>
      </c>
      <c r="AT231" s="38">
        <f t="shared" si="56"/>
        <v>-23.365776204592301</v>
      </c>
      <c r="AU231" s="38">
        <f t="shared" si="57"/>
        <v>-24.13145339785439</v>
      </c>
      <c r="AV231" s="38">
        <f t="shared" si="58"/>
        <v>-23.212640765939884</v>
      </c>
    </row>
    <row r="232" spans="1:48">
      <c r="A232">
        <v>231</v>
      </c>
      <c r="B232" s="98">
        <v>39885</v>
      </c>
      <c r="C232" s="61">
        <v>2.544</v>
      </c>
      <c r="D232" s="3" t="s">
        <v>63</v>
      </c>
      <c r="E232" s="105" t="s">
        <v>66</v>
      </c>
      <c r="F232" s="14">
        <v>-26.154810000000001</v>
      </c>
      <c r="G232" s="14">
        <v>0.98523996900995903</v>
      </c>
      <c r="H232" s="14">
        <v>-23.759958907999998</v>
      </c>
      <c r="I232" s="3">
        <v>-23.491</v>
      </c>
      <c r="J232" s="14">
        <v>-26.158819999999999</v>
      </c>
      <c r="K232" s="14">
        <v>-23.761329355999997</v>
      </c>
      <c r="L232" s="14">
        <v>0.98061541210294945</v>
      </c>
      <c r="AJ232" s="14">
        <f t="shared" si="51"/>
        <v>-25.865526658354099</v>
      </c>
      <c r="AK232" s="14">
        <f t="shared" si="61"/>
        <v>-26.573991272525816</v>
      </c>
      <c r="AL232" s="14">
        <f t="shared" si="62"/>
        <v>-25.157062044182382</v>
      </c>
      <c r="AP232" s="38">
        <f t="shared" si="52"/>
        <v>-23.672047081897137</v>
      </c>
      <c r="AQ232" s="38">
        <f t="shared" si="53"/>
        <v>-23.825182520549554</v>
      </c>
      <c r="AR232" s="38">
        <f t="shared" si="54"/>
        <v>-23.518911643244721</v>
      </c>
      <c r="AS232" s="38">
        <f t="shared" si="55"/>
        <v>-23.978317959201974</v>
      </c>
      <c r="AT232" s="38">
        <f t="shared" si="56"/>
        <v>-23.365776204592301</v>
      </c>
      <c r="AU232" s="38">
        <f t="shared" si="57"/>
        <v>-24.13145339785439</v>
      </c>
      <c r="AV232" s="38">
        <f t="shared" si="58"/>
        <v>-23.212640765939884</v>
      </c>
    </row>
    <row r="233" spans="1:48">
      <c r="A233">
        <v>232</v>
      </c>
      <c r="B233" s="98">
        <v>39885</v>
      </c>
      <c r="C233" s="61">
        <v>2.4870000000000001</v>
      </c>
      <c r="D233" s="3" t="s">
        <v>136</v>
      </c>
      <c r="E233" s="105" t="s">
        <v>130</v>
      </c>
      <c r="F233" s="14">
        <v>-26.032779999999999</v>
      </c>
      <c r="G233" s="14">
        <v>0.96837892974369344</v>
      </c>
      <c r="H233" s="14">
        <v>-23.634658503999997</v>
      </c>
      <c r="I233" s="3">
        <v>-23.491</v>
      </c>
      <c r="J233" s="14">
        <v>-26.035769999999999</v>
      </c>
      <c r="K233" s="14">
        <v>-23.636335165999999</v>
      </c>
      <c r="L233" s="14">
        <v>0.96383351582524601</v>
      </c>
      <c r="AJ233" s="14">
        <f t="shared" si="51"/>
        <v>-25.865526658354099</v>
      </c>
      <c r="AK233" s="14">
        <f t="shared" si="61"/>
        <v>-26.573991272525816</v>
      </c>
      <c r="AL233" s="14">
        <f t="shared" si="62"/>
        <v>-25.157062044182382</v>
      </c>
      <c r="AP233" s="38">
        <f t="shared" si="52"/>
        <v>-23.672047081897137</v>
      </c>
      <c r="AQ233" s="38">
        <f t="shared" si="53"/>
        <v>-23.825182520549554</v>
      </c>
      <c r="AR233" s="38">
        <f t="shared" si="54"/>
        <v>-23.518911643244721</v>
      </c>
      <c r="AS233" s="38">
        <f t="shared" si="55"/>
        <v>-23.978317959201974</v>
      </c>
      <c r="AT233" s="38">
        <f t="shared" si="56"/>
        <v>-23.365776204592301</v>
      </c>
      <c r="AU233" s="38">
        <f t="shared" si="57"/>
        <v>-24.13145339785439</v>
      </c>
      <c r="AV233" s="38">
        <f t="shared" si="58"/>
        <v>-23.212640765939884</v>
      </c>
    </row>
    <row r="234" spans="1:48">
      <c r="A234">
        <v>233</v>
      </c>
      <c r="B234" s="98">
        <v>39885</v>
      </c>
      <c r="C234" s="61">
        <v>1.9530000000000001</v>
      </c>
      <c r="D234" s="3" t="s">
        <v>138</v>
      </c>
      <c r="E234" s="105" t="s">
        <v>68</v>
      </c>
      <c r="F234" s="14">
        <v>-26.028749999999999</v>
      </c>
      <c r="G234" s="14">
        <v>0.96992437185418079</v>
      </c>
      <c r="H234" s="14">
        <v>-23.630520499999996</v>
      </c>
      <c r="I234" s="3">
        <v>-23.491</v>
      </c>
      <c r="J234" s="14">
        <v>-26.032499999999999</v>
      </c>
      <c r="K234" s="14">
        <v>-23.633013500000001</v>
      </c>
      <c r="L234" s="14">
        <v>0.9653717038806694</v>
      </c>
      <c r="AJ234" s="14">
        <f t="shared" si="51"/>
        <v>-25.865526658354099</v>
      </c>
      <c r="AK234" s="14">
        <f t="shared" si="61"/>
        <v>-26.573991272525816</v>
      </c>
      <c r="AL234" s="14">
        <f t="shared" si="62"/>
        <v>-25.157062044182382</v>
      </c>
      <c r="AP234" s="38">
        <f t="shared" si="52"/>
        <v>-23.672047081897137</v>
      </c>
      <c r="AQ234" s="38">
        <f t="shared" si="53"/>
        <v>-23.825182520549554</v>
      </c>
      <c r="AR234" s="38">
        <f t="shared" si="54"/>
        <v>-23.518911643244721</v>
      </c>
      <c r="AS234" s="38">
        <f t="shared" si="55"/>
        <v>-23.978317959201974</v>
      </c>
      <c r="AT234" s="38">
        <f t="shared" si="56"/>
        <v>-23.365776204592301</v>
      </c>
      <c r="AU234" s="38">
        <f t="shared" si="57"/>
        <v>-24.13145339785439</v>
      </c>
      <c r="AV234" s="38">
        <f t="shared" si="58"/>
        <v>-23.212640765939884</v>
      </c>
    </row>
    <row r="235" spans="1:48">
      <c r="A235">
        <v>234</v>
      </c>
      <c r="B235" s="98">
        <v>39885</v>
      </c>
      <c r="C235" s="61">
        <v>3.0350000000000001</v>
      </c>
      <c r="D235" s="3" t="s">
        <v>139</v>
      </c>
      <c r="E235" s="105" t="s">
        <v>70</v>
      </c>
      <c r="F235" s="14">
        <v>-25.914249999999999</v>
      </c>
      <c r="G235" s="14">
        <v>0.98117084922450604</v>
      </c>
      <c r="H235" s="14">
        <v>-23.512951899999997</v>
      </c>
      <c r="I235" s="3">
        <v>-23.491</v>
      </c>
      <c r="J235" s="14">
        <v>-25.91572</v>
      </c>
      <c r="K235" s="14">
        <v>-23.514388375999999</v>
      </c>
      <c r="L235" s="14">
        <v>0.97656539210699067</v>
      </c>
      <c r="AJ235" s="14">
        <f t="shared" si="51"/>
        <v>-25.865526658354099</v>
      </c>
      <c r="AK235" s="14">
        <f t="shared" si="61"/>
        <v>-26.573991272525816</v>
      </c>
      <c r="AL235" s="14">
        <f t="shared" si="62"/>
        <v>-25.157062044182382</v>
      </c>
      <c r="AP235" s="38">
        <f t="shared" si="52"/>
        <v>-23.672047081897137</v>
      </c>
      <c r="AQ235" s="38">
        <f t="shared" si="53"/>
        <v>-23.825182520549554</v>
      </c>
      <c r="AR235" s="38">
        <f t="shared" si="54"/>
        <v>-23.518911643244721</v>
      </c>
      <c r="AS235" s="38">
        <f t="shared" si="55"/>
        <v>-23.978317959201974</v>
      </c>
      <c r="AT235" s="38">
        <f t="shared" si="56"/>
        <v>-23.365776204592301</v>
      </c>
      <c r="AU235" s="38">
        <f t="shared" si="57"/>
        <v>-24.13145339785439</v>
      </c>
      <c r="AV235" s="38">
        <f t="shared" si="58"/>
        <v>-23.212640765939884</v>
      </c>
    </row>
    <row r="236" spans="1:48">
      <c r="A236">
        <v>235</v>
      </c>
      <c r="B236" s="98">
        <v>39885</v>
      </c>
      <c r="C236" s="61">
        <v>2.4620000000000002</v>
      </c>
      <c r="D236" s="3" t="s">
        <v>52</v>
      </c>
      <c r="E236" s="105" t="s">
        <v>72</v>
      </c>
      <c r="F236" s="14">
        <v>-25.936330000000002</v>
      </c>
      <c r="G236" s="14">
        <v>0.97445063153727074</v>
      </c>
      <c r="H236" s="14">
        <v>-23.535623644000001</v>
      </c>
      <c r="I236" s="3">
        <v>-23.491</v>
      </c>
      <c r="J236" s="14">
        <v>-25.938369999999999</v>
      </c>
      <c r="K236" s="14">
        <v>-23.537396246</v>
      </c>
      <c r="L236" s="14">
        <v>0.96987671803359532</v>
      </c>
      <c r="AJ236" s="14">
        <f t="shared" si="51"/>
        <v>-25.865526658354099</v>
      </c>
      <c r="AK236" s="14">
        <f t="shared" si="61"/>
        <v>-26.573991272525816</v>
      </c>
      <c r="AL236" s="14">
        <f t="shared" si="62"/>
        <v>-25.157062044182382</v>
      </c>
      <c r="AP236" s="38">
        <f t="shared" si="52"/>
        <v>-23.672047081897137</v>
      </c>
      <c r="AQ236" s="38">
        <f t="shared" si="53"/>
        <v>-23.825182520549554</v>
      </c>
      <c r="AR236" s="38">
        <f t="shared" si="54"/>
        <v>-23.518911643244721</v>
      </c>
      <c r="AS236" s="38">
        <f t="shared" si="55"/>
        <v>-23.978317959201974</v>
      </c>
      <c r="AT236" s="38">
        <f t="shared" si="56"/>
        <v>-23.365776204592301</v>
      </c>
      <c r="AU236" s="38">
        <f t="shared" si="57"/>
        <v>-24.13145339785439</v>
      </c>
      <c r="AV236" s="38">
        <f t="shared" si="58"/>
        <v>-23.212640765939884</v>
      </c>
    </row>
    <row r="237" spans="1:48">
      <c r="A237">
        <v>236</v>
      </c>
      <c r="B237" s="98">
        <v>39885</v>
      </c>
      <c r="C237" s="61">
        <v>2.5659999999999998</v>
      </c>
      <c r="D237" s="3" t="s">
        <v>135</v>
      </c>
      <c r="E237" s="105" t="s">
        <v>59</v>
      </c>
      <c r="F237" s="14">
        <v>-25.992280000000001</v>
      </c>
      <c r="G237" s="14">
        <v>0.97073744380321247</v>
      </c>
      <c r="H237" s="14">
        <v>-23.593073103999998</v>
      </c>
      <c r="I237" s="3">
        <v>-23.491</v>
      </c>
      <c r="J237" s="14">
        <v>-25.994779999999999</v>
      </c>
      <c r="K237" s="14">
        <v>-23.594697524000001</v>
      </c>
      <c r="L237" s="14">
        <v>0.9661809594016062</v>
      </c>
      <c r="AJ237" s="14">
        <f t="shared" si="51"/>
        <v>-25.865526658354099</v>
      </c>
      <c r="AK237" s="14">
        <f t="shared" si="61"/>
        <v>-26.573991272525816</v>
      </c>
      <c r="AL237" s="14">
        <f t="shared" si="62"/>
        <v>-25.157062044182382</v>
      </c>
      <c r="AP237" s="38">
        <f t="shared" si="52"/>
        <v>-23.672047081897137</v>
      </c>
      <c r="AQ237" s="38">
        <f t="shared" si="53"/>
        <v>-23.825182520549554</v>
      </c>
      <c r="AR237" s="38">
        <f t="shared" si="54"/>
        <v>-23.518911643244721</v>
      </c>
      <c r="AS237" s="38">
        <f t="shared" si="55"/>
        <v>-23.978317959201974</v>
      </c>
      <c r="AT237" s="38">
        <f t="shared" si="56"/>
        <v>-23.365776204592301</v>
      </c>
      <c r="AU237" s="38">
        <f t="shared" si="57"/>
        <v>-24.13145339785439</v>
      </c>
      <c r="AV237" s="38">
        <f t="shared" si="58"/>
        <v>-23.212640765939884</v>
      </c>
    </row>
    <row r="238" spans="1:48">
      <c r="A238">
        <v>237</v>
      </c>
      <c r="B238" s="98">
        <v>40080</v>
      </c>
      <c r="C238" s="131">
        <v>2.8359999999999999</v>
      </c>
      <c r="D238" s="131">
        <v>14</v>
      </c>
      <c r="E238" s="145" t="s">
        <v>83</v>
      </c>
      <c r="F238" s="132">
        <v>-25.715399999999999</v>
      </c>
      <c r="G238" s="14">
        <v>0.9720176025267353</v>
      </c>
      <c r="H238" s="60">
        <v>-23.716212480000003</v>
      </c>
      <c r="I238" s="101">
        <v>-23.491</v>
      </c>
      <c r="J238" s="19">
        <v>-25.715399999999999</v>
      </c>
      <c r="K238" s="60">
        <f t="shared" ref="K238:K255" si="63">(1.0112*F238)+2.2872</f>
        <v>-23.716212480000003</v>
      </c>
      <c r="L238"/>
      <c r="M238"/>
      <c r="N238"/>
      <c r="O238"/>
      <c r="P238"/>
      <c r="V238" s="14"/>
      <c r="W238" s="14"/>
      <c r="X238" s="14"/>
      <c r="AJ238" s="14">
        <f t="shared" si="51"/>
        <v>-25.865526658354099</v>
      </c>
      <c r="AK238" s="14">
        <f t="shared" si="61"/>
        <v>-26.573991272525816</v>
      </c>
      <c r="AL238" s="14">
        <f t="shared" si="62"/>
        <v>-25.157062044182382</v>
      </c>
      <c r="AP238" s="38">
        <f t="shared" si="52"/>
        <v>-23.672047081897137</v>
      </c>
      <c r="AQ238" s="38">
        <f t="shared" si="53"/>
        <v>-23.825182520549554</v>
      </c>
      <c r="AR238" s="38">
        <f t="shared" si="54"/>
        <v>-23.518911643244721</v>
      </c>
      <c r="AS238" s="38">
        <f t="shared" si="55"/>
        <v>-23.978317959201974</v>
      </c>
      <c r="AT238" s="38">
        <f t="shared" si="56"/>
        <v>-23.365776204592301</v>
      </c>
      <c r="AU238" s="38">
        <f t="shared" si="57"/>
        <v>-24.13145339785439</v>
      </c>
      <c r="AV238" s="38">
        <f t="shared" si="58"/>
        <v>-23.212640765939884</v>
      </c>
    </row>
    <row r="239" spans="1:48">
      <c r="A239">
        <v>238</v>
      </c>
      <c r="B239" s="98">
        <v>40080</v>
      </c>
      <c r="C239" s="59">
        <v>2.6059999999999999</v>
      </c>
      <c r="D239" s="59">
        <v>19</v>
      </c>
      <c r="E239" s="144" t="s">
        <v>83</v>
      </c>
      <c r="F239" s="60">
        <v>-25.659870000000002</v>
      </c>
      <c r="G239" s="14">
        <v>0.96153938024627494</v>
      </c>
      <c r="H239" s="60">
        <v>-23.660060544000004</v>
      </c>
      <c r="I239" s="3">
        <v>-23.491</v>
      </c>
      <c r="J239" s="136">
        <v>-25.659870000000002</v>
      </c>
      <c r="K239" s="60">
        <f t="shared" si="63"/>
        <v>-23.660060544000004</v>
      </c>
      <c r="L239"/>
      <c r="M239"/>
      <c r="N239"/>
      <c r="O239"/>
      <c r="P239"/>
      <c r="V239" s="14"/>
      <c r="W239" s="14"/>
      <c r="X239" s="14"/>
      <c r="AJ239" s="14">
        <f t="shared" si="51"/>
        <v>-25.865526658354099</v>
      </c>
      <c r="AK239" s="14">
        <f t="shared" si="61"/>
        <v>-26.573991272525816</v>
      </c>
      <c r="AL239" s="14">
        <f t="shared" si="62"/>
        <v>-25.157062044182382</v>
      </c>
      <c r="AP239" s="38">
        <f t="shared" si="52"/>
        <v>-23.672047081897137</v>
      </c>
      <c r="AQ239" s="38">
        <f t="shared" si="53"/>
        <v>-23.825182520549554</v>
      </c>
      <c r="AR239" s="38">
        <f t="shared" si="54"/>
        <v>-23.518911643244721</v>
      </c>
      <c r="AS239" s="38">
        <f t="shared" si="55"/>
        <v>-23.978317959201974</v>
      </c>
      <c r="AT239" s="38">
        <f t="shared" si="56"/>
        <v>-23.365776204592301</v>
      </c>
      <c r="AU239" s="38">
        <f t="shared" si="57"/>
        <v>-24.13145339785439</v>
      </c>
      <c r="AV239" s="38">
        <f t="shared" si="58"/>
        <v>-23.212640765939884</v>
      </c>
    </row>
    <row r="240" spans="1:48">
      <c r="A240">
        <v>239</v>
      </c>
      <c r="B240" s="98">
        <v>40080</v>
      </c>
      <c r="C240" s="59">
        <v>2.7480000000000002</v>
      </c>
      <c r="D240" s="59">
        <v>24</v>
      </c>
      <c r="E240" s="144" t="s">
        <v>83</v>
      </c>
      <c r="F240" s="60">
        <v>-25.817350000000001</v>
      </c>
      <c r="G240" s="14">
        <v>0.97946020137515533</v>
      </c>
      <c r="H240" s="60">
        <v>-23.819304320000004</v>
      </c>
      <c r="I240" s="3">
        <v>-23.491</v>
      </c>
      <c r="J240" s="136">
        <v>-25.817350000000001</v>
      </c>
      <c r="K240" s="60">
        <f t="shared" si="63"/>
        <v>-23.819304320000004</v>
      </c>
      <c r="L240"/>
      <c r="M240"/>
      <c r="N240"/>
      <c r="O240"/>
      <c r="P240"/>
      <c r="V240" s="14"/>
      <c r="W240" s="14"/>
      <c r="X240" s="14"/>
      <c r="AJ240" s="14">
        <f t="shared" si="51"/>
        <v>-25.865526658354099</v>
      </c>
      <c r="AK240" s="14">
        <f t="shared" si="61"/>
        <v>-26.573991272525816</v>
      </c>
      <c r="AL240" s="14">
        <f t="shared" si="62"/>
        <v>-25.157062044182382</v>
      </c>
      <c r="AP240" s="38">
        <f t="shared" si="52"/>
        <v>-23.672047081897137</v>
      </c>
      <c r="AQ240" s="38">
        <f t="shared" si="53"/>
        <v>-23.825182520549554</v>
      </c>
      <c r="AR240" s="38">
        <f t="shared" si="54"/>
        <v>-23.518911643244721</v>
      </c>
      <c r="AS240" s="38">
        <f t="shared" si="55"/>
        <v>-23.978317959201974</v>
      </c>
      <c r="AT240" s="38">
        <f t="shared" si="56"/>
        <v>-23.365776204592301</v>
      </c>
      <c r="AU240" s="38">
        <f t="shared" si="57"/>
        <v>-24.13145339785439</v>
      </c>
      <c r="AV240" s="38">
        <f t="shared" si="58"/>
        <v>-23.212640765939884</v>
      </c>
    </row>
    <row r="241" spans="1:48">
      <c r="A241">
        <v>240</v>
      </c>
      <c r="B241" s="98">
        <v>40080</v>
      </c>
      <c r="C241" s="59">
        <v>2.609</v>
      </c>
      <c r="D241" s="59">
        <v>29</v>
      </c>
      <c r="E241" s="144" t="s">
        <v>83</v>
      </c>
      <c r="F241" s="60">
        <v>-25.820319999999999</v>
      </c>
      <c r="G241" s="14">
        <v>0.96946568435521507</v>
      </c>
      <c r="H241" s="60">
        <v>-23.822307584000004</v>
      </c>
      <c r="I241" s="3">
        <v>-23.491</v>
      </c>
      <c r="J241" s="136">
        <v>-25.820319999999999</v>
      </c>
      <c r="K241" s="60">
        <f t="shared" si="63"/>
        <v>-23.822307584000004</v>
      </c>
      <c r="L241"/>
      <c r="M241"/>
      <c r="N241"/>
      <c r="O241"/>
      <c r="P241"/>
      <c r="V241" s="14"/>
      <c r="W241" s="14"/>
      <c r="X241" s="14"/>
      <c r="AJ241" s="14">
        <f t="shared" si="51"/>
        <v>-25.865526658354099</v>
      </c>
      <c r="AK241" s="14">
        <f t="shared" si="61"/>
        <v>-26.573991272525816</v>
      </c>
      <c r="AL241" s="14">
        <f t="shared" si="62"/>
        <v>-25.157062044182382</v>
      </c>
      <c r="AP241" s="38">
        <f t="shared" si="52"/>
        <v>-23.672047081897137</v>
      </c>
      <c r="AQ241" s="38">
        <f t="shared" si="53"/>
        <v>-23.825182520549554</v>
      </c>
      <c r="AR241" s="38">
        <f t="shared" si="54"/>
        <v>-23.518911643244721</v>
      </c>
      <c r="AS241" s="38">
        <f t="shared" si="55"/>
        <v>-23.978317959201974</v>
      </c>
      <c r="AT241" s="38">
        <f t="shared" si="56"/>
        <v>-23.365776204592301</v>
      </c>
      <c r="AU241" s="38">
        <f t="shared" si="57"/>
        <v>-24.13145339785439</v>
      </c>
      <c r="AV241" s="38">
        <f t="shared" si="58"/>
        <v>-23.212640765939884</v>
      </c>
    </row>
    <row r="242" spans="1:48">
      <c r="A242">
        <v>241</v>
      </c>
      <c r="B242" s="98">
        <v>40080</v>
      </c>
      <c r="C242" s="59">
        <v>2.6230000000000002</v>
      </c>
      <c r="D242" s="59">
        <v>35</v>
      </c>
      <c r="E242" s="144" t="s">
        <v>83</v>
      </c>
      <c r="F242" s="60">
        <v>-25.826640000000001</v>
      </c>
      <c r="G242" s="14">
        <v>0.95888766039312212</v>
      </c>
      <c r="H242" s="60">
        <v>-23.828698368000005</v>
      </c>
      <c r="I242" s="3">
        <v>-23.491</v>
      </c>
      <c r="J242" s="136">
        <v>-25.826640000000001</v>
      </c>
      <c r="K242" s="60">
        <f t="shared" si="63"/>
        <v>-23.828698368000005</v>
      </c>
      <c r="L242"/>
      <c r="M242"/>
      <c r="N242"/>
      <c r="O242"/>
      <c r="P242"/>
      <c r="V242" s="14"/>
      <c r="W242" s="14"/>
      <c r="X242" s="14"/>
      <c r="AJ242" s="14">
        <f t="shared" si="51"/>
        <v>-25.865526658354099</v>
      </c>
      <c r="AK242" s="14">
        <f t="shared" si="61"/>
        <v>-26.573991272525816</v>
      </c>
      <c r="AL242" s="14">
        <f t="shared" si="62"/>
        <v>-25.157062044182382</v>
      </c>
      <c r="AP242" s="38">
        <f t="shared" si="52"/>
        <v>-23.672047081897137</v>
      </c>
      <c r="AQ242" s="38">
        <f t="shared" si="53"/>
        <v>-23.825182520549554</v>
      </c>
      <c r="AR242" s="38">
        <f t="shared" si="54"/>
        <v>-23.518911643244721</v>
      </c>
      <c r="AS242" s="38">
        <f t="shared" si="55"/>
        <v>-23.978317959201974</v>
      </c>
      <c r="AT242" s="38">
        <f t="shared" si="56"/>
        <v>-23.365776204592301</v>
      </c>
      <c r="AU242" s="38">
        <f t="shared" si="57"/>
        <v>-24.13145339785439</v>
      </c>
      <c r="AV242" s="38">
        <f t="shared" si="58"/>
        <v>-23.212640765939884</v>
      </c>
    </row>
    <row r="243" spans="1:48">
      <c r="A243">
        <v>242</v>
      </c>
      <c r="B243" s="98">
        <v>40080</v>
      </c>
      <c r="C243" s="59">
        <v>2.7530000000000001</v>
      </c>
      <c r="D243" s="59">
        <v>40</v>
      </c>
      <c r="E243" s="144" t="s">
        <v>83</v>
      </c>
      <c r="F243" s="60">
        <v>-25.574670000000001</v>
      </c>
      <c r="G243" s="14">
        <v>0.96095032843116257</v>
      </c>
      <c r="H243" s="60">
        <v>-23.573906304000005</v>
      </c>
      <c r="I243" s="3">
        <v>-23.491</v>
      </c>
      <c r="J243" s="136">
        <v>-25.574670000000001</v>
      </c>
      <c r="K243" s="60">
        <f t="shared" si="63"/>
        <v>-23.573906304000005</v>
      </c>
      <c r="L243"/>
      <c r="M243"/>
      <c r="N243"/>
      <c r="O243"/>
      <c r="P243"/>
      <c r="V243" s="14"/>
      <c r="W243" s="14"/>
      <c r="X243" s="14"/>
      <c r="AJ243" s="14">
        <f t="shared" si="51"/>
        <v>-25.865526658354099</v>
      </c>
      <c r="AK243" s="14">
        <f t="shared" si="61"/>
        <v>-26.573991272525816</v>
      </c>
      <c r="AL243" s="14">
        <f t="shared" si="62"/>
        <v>-25.157062044182382</v>
      </c>
      <c r="AP243" s="38">
        <f t="shared" si="52"/>
        <v>-23.672047081897137</v>
      </c>
      <c r="AQ243" s="38">
        <f t="shared" si="53"/>
        <v>-23.825182520549554</v>
      </c>
      <c r="AR243" s="38">
        <f t="shared" si="54"/>
        <v>-23.518911643244721</v>
      </c>
      <c r="AS243" s="38">
        <f t="shared" si="55"/>
        <v>-23.978317959201974</v>
      </c>
      <c r="AT243" s="38">
        <f t="shared" si="56"/>
        <v>-23.365776204592301</v>
      </c>
      <c r="AU243" s="38">
        <f t="shared" si="57"/>
        <v>-24.13145339785439</v>
      </c>
      <c r="AV243" s="38">
        <f t="shared" si="58"/>
        <v>-23.212640765939884</v>
      </c>
    </row>
    <row r="244" spans="1:48">
      <c r="A244">
        <v>243</v>
      </c>
      <c r="B244" s="98">
        <v>40080</v>
      </c>
      <c r="C244" s="59">
        <v>2.573</v>
      </c>
      <c r="D244" s="59">
        <v>45</v>
      </c>
      <c r="E244" s="144" t="s">
        <v>83</v>
      </c>
      <c r="F244" s="60">
        <v>-25.65521</v>
      </c>
      <c r="G244" s="14">
        <v>0.95879166911625846</v>
      </c>
      <c r="H244" s="60">
        <v>-23.655348352000004</v>
      </c>
      <c r="I244" s="3">
        <v>-23.491</v>
      </c>
      <c r="J244" s="136">
        <v>-25.65521</v>
      </c>
      <c r="K244" s="60">
        <f t="shared" si="63"/>
        <v>-23.655348352000004</v>
      </c>
      <c r="L244"/>
      <c r="M244"/>
      <c r="N244"/>
      <c r="O244"/>
      <c r="P244"/>
      <c r="V244" s="14"/>
      <c r="W244" s="14"/>
      <c r="X244" s="14"/>
      <c r="AJ244" s="14">
        <f t="shared" si="51"/>
        <v>-25.865526658354099</v>
      </c>
      <c r="AK244" s="14">
        <f t="shared" si="61"/>
        <v>-26.573991272525816</v>
      </c>
      <c r="AL244" s="14">
        <f t="shared" si="62"/>
        <v>-25.157062044182382</v>
      </c>
      <c r="AP244" s="38">
        <f t="shared" si="52"/>
        <v>-23.672047081897137</v>
      </c>
      <c r="AQ244" s="38">
        <f t="shared" si="53"/>
        <v>-23.825182520549554</v>
      </c>
      <c r="AR244" s="38">
        <f t="shared" si="54"/>
        <v>-23.518911643244721</v>
      </c>
      <c r="AS244" s="38">
        <f t="shared" si="55"/>
        <v>-23.978317959201974</v>
      </c>
      <c r="AT244" s="38">
        <f t="shared" si="56"/>
        <v>-23.365776204592301</v>
      </c>
      <c r="AU244" s="38">
        <f t="shared" si="57"/>
        <v>-24.13145339785439</v>
      </c>
      <c r="AV244" s="38">
        <f t="shared" si="58"/>
        <v>-23.212640765939884</v>
      </c>
    </row>
    <row r="245" spans="1:48">
      <c r="A245">
        <v>244</v>
      </c>
      <c r="B245" s="98">
        <v>40080</v>
      </c>
      <c r="C245" s="59">
        <v>2.4220000000000002</v>
      </c>
      <c r="D245" s="59">
        <v>50</v>
      </c>
      <c r="E245" s="144" t="s">
        <v>83</v>
      </c>
      <c r="F245" s="60">
        <v>-25.626670000000001</v>
      </c>
      <c r="G245" s="14">
        <v>0.95143619477496832</v>
      </c>
      <c r="H245" s="60">
        <v>-23.626488704000003</v>
      </c>
      <c r="I245" s="3">
        <v>-23.491</v>
      </c>
      <c r="J245" s="136">
        <v>-25.626670000000001</v>
      </c>
      <c r="K245" s="60">
        <f t="shared" si="63"/>
        <v>-23.626488704000003</v>
      </c>
      <c r="L245"/>
      <c r="M245"/>
      <c r="N245"/>
      <c r="O245"/>
      <c r="P245"/>
      <c r="V245" s="14"/>
      <c r="W245" s="14"/>
      <c r="X245" s="14"/>
      <c r="AJ245" s="14">
        <f t="shared" si="51"/>
        <v>-25.865526658354099</v>
      </c>
      <c r="AK245" s="14">
        <f t="shared" si="61"/>
        <v>-26.573991272525816</v>
      </c>
      <c r="AL245" s="14">
        <f t="shared" si="62"/>
        <v>-25.157062044182382</v>
      </c>
      <c r="AP245" s="38">
        <f t="shared" si="52"/>
        <v>-23.672047081897137</v>
      </c>
      <c r="AQ245" s="38">
        <f t="shared" si="53"/>
        <v>-23.825182520549554</v>
      </c>
      <c r="AR245" s="38">
        <f t="shared" si="54"/>
        <v>-23.518911643244721</v>
      </c>
      <c r="AS245" s="38">
        <f t="shared" si="55"/>
        <v>-23.978317959201974</v>
      </c>
      <c r="AT245" s="38">
        <f t="shared" si="56"/>
        <v>-23.365776204592301</v>
      </c>
      <c r="AU245" s="38">
        <f t="shared" si="57"/>
        <v>-24.13145339785439</v>
      </c>
      <c r="AV245" s="38">
        <f t="shared" si="58"/>
        <v>-23.212640765939884</v>
      </c>
    </row>
    <row r="246" spans="1:48">
      <c r="A246">
        <v>245</v>
      </c>
      <c r="B246" s="98">
        <v>40080</v>
      </c>
      <c r="C246" s="131">
        <v>2.532</v>
      </c>
      <c r="D246" s="131">
        <v>55</v>
      </c>
      <c r="E246" s="145" t="s">
        <v>83</v>
      </c>
      <c r="F246" s="132">
        <v>-25.689969999999999</v>
      </c>
      <c r="G246" s="14">
        <v>0.95685048421455321</v>
      </c>
      <c r="H246" s="60">
        <v>-23.690497664000002</v>
      </c>
      <c r="I246" s="3">
        <v>-23.491</v>
      </c>
      <c r="J246" s="19">
        <v>-25.689969999999999</v>
      </c>
      <c r="K246" s="60">
        <f t="shared" si="63"/>
        <v>-23.690497664000002</v>
      </c>
      <c r="L246"/>
      <c r="M246"/>
      <c r="N246"/>
      <c r="O246"/>
      <c r="P246"/>
      <c r="V246" s="14"/>
      <c r="W246" s="14"/>
      <c r="X246" s="14"/>
      <c r="AJ246" s="14">
        <f t="shared" si="51"/>
        <v>-25.865526658354099</v>
      </c>
      <c r="AK246" s="14">
        <f t="shared" si="61"/>
        <v>-26.573991272525816</v>
      </c>
      <c r="AL246" s="14">
        <f t="shared" si="62"/>
        <v>-25.157062044182382</v>
      </c>
      <c r="AP246" s="38">
        <f t="shared" si="52"/>
        <v>-23.672047081897137</v>
      </c>
      <c r="AQ246" s="38">
        <f t="shared" si="53"/>
        <v>-23.825182520549554</v>
      </c>
      <c r="AR246" s="38">
        <f t="shared" si="54"/>
        <v>-23.518911643244721</v>
      </c>
      <c r="AS246" s="38">
        <f t="shared" si="55"/>
        <v>-23.978317959201974</v>
      </c>
      <c r="AT246" s="38">
        <f t="shared" si="56"/>
        <v>-23.365776204592301</v>
      </c>
      <c r="AU246" s="38">
        <f t="shared" si="57"/>
        <v>-24.13145339785439</v>
      </c>
      <c r="AV246" s="38">
        <f t="shared" si="58"/>
        <v>-23.212640765939884</v>
      </c>
    </row>
    <row r="247" spans="1:48">
      <c r="A247">
        <v>246</v>
      </c>
      <c r="B247" s="98">
        <v>40080</v>
      </c>
      <c r="C247" s="59">
        <v>2.6469999999999998</v>
      </c>
      <c r="D247" s="59">
        <v>62</v>
      </c>
      <c r="E247" s="144" t="s">
        <v>83</v>
      </c>
      <c r="F247" s="60">
        <v>-25.680869999999999</v>
      </c>
      <c r="G247" s="14">
        <v>0.96564119953384819</v>
      </c>
      <c r="H247" s="60">
        <v>-23.681295744000003</v>
      </c>
      <c r="I247" s="3">
        <v>-23.491</v>
      </c>
      <c r="J247" s="136">
        <v>-25.680869999999999</v>
      </c>
      <c r="K247" s="60">
        <f t="shared" si="63"/>
        <v>-23.681295744000003</v>
      </c>
      <c r="L247"/>
      <c r="M247"/>
      <c r="N247"/>
      <c r="O247"/>
      <c r="P247"/>
      <c r="V247" s="14"/>
      <c r="W247" s="14"/>
      <c r="X247" s="14"/>
      <c r="AJ247" s="14">
        <f t="shared" si="51"/>
        <v>-25.865526658354099</v>
      </c>
      <c r="AK247" s="14">
        <f t="shared" si="61"/>
        <v>-26.573991272525816</v>
      </c>
      <c r="AL247" s="14">
        <f t="shared" si="62"/>
        <v>-25.157062044182382</v>
      </c>
      <c r="AP247" s="38">
        <f t="shared" si="52"/>
        <v>-23.672047081897137</v>
      </c>
      <c r="AQ247" s="38">
        <f t="shared" si="53"/>
        <v>-23.825182520549554</v>
      </c>
      <c r="AR247" s="38">
        <f t="shared" si="54"/>
        <v>-23.518911643244721</v>
      </c>
      <c r="AS247" s="38">
        <f t="shared" si="55"/>
        <v>-23.978317959201974</v>
      </c>
      <c r="AT247" s="38">
        <f t="shared" si="56"/>
        <v>-23.365776204592301</v>
      </c>
      <c r="AU247" s="38">
        <f t="shared" si="57"/>
        <v>-24.13145339785439</v>
      </c>
      <c r="AV247" s="38">
        <f t="shared" si="58"/>
        <v>-23.212640765939884</v>
      </c>
    </row>
    <row r="248" spans="1:48">
      <c r="A248">
        <v>247</v>
      </c>
      <c r="B248" s="98">
        <v>40080</v>
      </c>
      <c r="C248" s="59">
        <v>2.4740000000000002</v>
      </c>
      <c r="D248" s="59">
        <v>67</v>
      </c>
      <c r="E248" s="144" t="s">
        <v>83</v>
      </c>
      <c r="F248" s="60">
        <v>-25.736740000000001</v>
      </c>
      <c r="G248" s="14">
        <v>0.96911141139365298</v>
      </c>
      <c r="H248" s="60">
        <v>-23.737791488000006</v>
      </c>
      <c r="I248" s="3">
        <v>-23.491</v>
      </c>
      <c r="J248" s="136">
        <v>-25.736740000000001</v>
      </c>
      <c r="K248" s="60">
        <f t="shared" si="63"/>
        <v>-23.737791488000006</v>
      </c>
      <c r="L248"/>
      <c r="M248"/>
      <c r="N248"/>
      <c r="O248"/>
      <c r="P248"/>
      <c r="V248" s="14"/>
      <c r="W248" s="14"/>
      <c r="X248" s="14"/>
      <c r="AJ248" s="14">
        <f t="shared" si="51"/>
        <v>-25.865526658354099</v>
      </c>
      <c r="AK248" s="14">
        <f t="shared" si="61"/>
        <v>-26.573991272525816</v>
      </c>
      <c r="AL248" s="14">
        <f t="shared" si="62"/>
        <v>-25.157062044182382</v>
      </c>
      <c r="AP248" s="38">
        <f t="shared" si="52"/>
        <v>-23.672047081897137</v>
      </c>
      <c r="AQ248" s="38">
        <f t="shared" si="53"/>
        <v>-23.825182520549554</v>
      </c>
      <c r="AR248" s="38">
        <f t="shared" si="54"/>
        <v>-23.518911643244721</v>
      </c>
      <c r="AS248" s="38">
        <f t="shared" si="55"/>
        <v>-23.978317959201974</v>
      </c>
      <c r="AT248" s="38">
        <f t="shared" si="56"/>
        <v>-23.365776204592301</v>
      </c>
      <c r="AU248" s="38">
        <f t="shared" si="57"/>
        <v>-24.13145339785439</v>
      </c>
      <c r="AV248" s="38">
        <f t="shared" si="58"/>
        <v>-23.212640765939884</v>
      </c>
    </row>
    <row r="249" spans="1:48">
      <c r="A249">
        <v>248</v>
      </c>
      <c r="B249" s="98">
        <v>40080</v>
      </c>
      <c r="C249" s="59">
        <v>2.6259999999999999</v>
      </c>
      <c r="D249" s="59">
        <v>72</v>
      </c>
      <c r="E249" s="144" t="s">
        <v>83</v>
      </c>
      <c r="F249" s="60">
        <v>-25.776350000000001</v>
      </c>
      <c r="G249" s="14">
        <v>0.96741073028095292</v>
      </c>
      <c r="H249" s="60">
        <v>-23.777845120000006</v>
      </c>
      <c r="I249" s="3">
        <v>-23.491</v>
      </c>
      <c r="J249" s="136">
        <v>-25.776350000000001</v>
      </c>
      <c r="K249" s="60">
        <f t="shared" si="63"/>
        <v>-23.777845120000006</v>
      </c>
      <c r="L249"/>
      <c r="M249"/>
      <c r="N249"/>
      <c r="O249"/>
      <c r="P249"/>
      <c r="V249" s="14"/>
      <c r="W249" s="14"/>
      <c r="X249" s="14"/>
      <c r="AJ249" s="14">
        <f t="shared" si="51"/>
        <v>-25.865526658354099</v>
      </c>
      <c r="AK249" s="14">
        <f t="shared" si="61"/>
        <v>-26.573991272525816</v>
      </c>
      <c r="AL249" s="14">
        <f t="shared" si="62"/>
        <v>-25.157062044182382</v>
      </c>
      <c r="AP249" s="38">
        <f t="shared" si="52"/>
        <v>-23.672047081897137</v>
      </c>
      <c r="AQ249" s="38">
        <f t="shared" si="53"/>
        <v>-23.825182520549554</v>
      </c>
      <c r="AR249" s="38">
        <f t="shared" si="54"/>
        <v>-23.518911643244721</v>
      </c>
      <c r="AS249" s="38">
        <f t="shared" si="55"/>
        <v>-23.978317959201974</v>
      </c>
      <c r="AT249" s="38">
        <f t="shared" si="56"/>
        <v>-23.365776204592301</v>
      </c>
      <c r="AU249" s="38">
        <f t="shared" si="57"/>
        <v>-24.13145339785439</v>
      </c>
      <c r="AV249" s="38">
        <f t="shared" si="58"/>
        <v>-23.212640765939884</v>
      </c>
    </row>
    <row r="250" spans="1:48">
      <c r="A250">
        <v>249</v>
      </c>
      <c r="B250" s="98">
        <v>40080</v>
      </c>
      <c r="C250" s="59">
        <v>2.758</v>
      </c>
      <c r="D250" s="59">
        <v>77</v>
      </c>
      <c r="E250" s="144" t="s">
        <v>83</v>
      </c>
      <c r="F250" s="60">
        <v>-25.687670000000001</v>
      </c>
      <c r="G250" s="14">
        <v>0.99247466554983488</v>
      </c>
      <c r="H250" s="60">
        <v>-23.688171904000004</v>
      </c>
      <c r="I250" s="3">
        <v>-23.491</v>
      </c>
      <c r="J250" s="136">
        <v>-25.687670000000001</v>
      </c>
      <c r="K250" s="60">
        <f t="shared" si="63"/>
        <v>-23.688171904000004</v>
      </c>
      <c r="L250"/>
      <c r="M250"/>
      <c r="N250"/>
      <c r="O250"/>
      <c r="P250"/>
      <c r="V250" s="14"/>
      <c r="W250" s="14"/>
      <c r="X250" s="14"/>
      <c r="AJ250" s="14">
        <f t="shared" si="51"/>
        <v>-25.865526658354099</v>
      </c>
      <c r="AK250" s="14">
        <f t="shared" si="61"/>
        <v>-26.573991272525816</v>
      </c>
      <c r="AL250" s="14">
        <f t="shared" si="62"/>
        <v>-25.157062044182382</v>
      </c>
      <c r="AP250" s="38">
        <f t="shared" si="52"/>
        <v>-23.672047081897137</v>
      </c>
      <c r="AQ250" s="38">
        <f t="shared" si="53"/>
        <v>-23.825182520549554</v>
      </c>
      <c r="AR250" s="38">
        <f t="shared" si="54"/>
        <v>-23.518911643244721</v>
      </c>
      <c r="AS250" s="38">
        <f t="shared" si="55"/>
        <v>-23.978317959201974</v>
      </c>
      <c r="AT250" s="38">
        <f t="shared" si="56"/>
        <v>-23.365776204592301</v>
      </c>
      <c r="AU250" s="38">
        <f t="shared" si="57"/>
        <v>-24.13145339785439</v>
      </c>
      <c r="AV250" s="38">
        <f t="shared" si="58"/>
        <v>-23.212640765939884</v>
      </c>
    </row>
    <row r="251" spans="1:48">
      <c r="A251">
        <v>250</v>
      </c>
      <c r="B251" s="98">
        <v>40080</v>
      </c>
      <c r="C251" s="59">
        <v>2.423</v>
      </c>
      <c r="D251" s="59">
        <v>83</v>
      </c>
      <c r="E251" s="144" t="s">
        <v>83</v>
      </c>
      <c r="F251" s="60">
        <v>-25.697959999999998</v>
      </c>
      <c r="G251" s="14">
        <v>0.98187341364258807</v>
      </c>
      <c r="H251" s="60">
        <v>-23.698577152000002</v>
      </c>
      <c r="I251" s="3">
        <v>-23.491</v>
      </c>
      <c r="J251" s="136">
        <v>-25.697959999999998</v>
      </c>
      <c r="K251" s="60">
        <f t="shared" si="63"/>
        <v>-23.698577152000002</v>
      </c>
      <c r="L251"/>
      <c r="M251"/>
      <c r="N251"/>
      <c r="O251"/>
      <c r="P251"/>
      <c r="V251" s="14"/>
      <c r="W251" s="14"/>
      <c r="X251" s="14"/>
      <c r="AJ251" s="14">
        <f t="shared" si="51"/>
        <v>-25.865526658354099</v>
      </c>
      <c r="AK251" s="14">
        <f t="shared" si="61"/>
        <v>-26.573991272525816</v>
      </c>
      <c r="AL251" s="14">
        <f t="shared" si="62"/>
        <v>-25.157062044182382</v>
      </c>
      <c r="AP251" s="38">
        <f t="shared" si="52"/>
        <v>-23.672047081897137</v>
      </c>
      <c r="AQ251" s="38">
        <f t="shared" si="53"/>
        <v>-23.825182520549554</v>
      </c>
      <c r="AR251" s="38">
        <f t="shared" si="54"/>
        <v>-23.518911643244721</v>
      </c>
      <c r="AS251" s="38">
        <f t="shared" si="55"/>
        <v>-23.978317959201974</v>
      </c>
      <c r="AT251" s="38">
        <f t="shared" si="56"/>
        <v>-23.365776204592301</v>
      </c>
      <c r="AU251" s="38">
        <f t="shared" si="57"/>
        <v>-24.13145339785439</v>
      </c>
      <c r="AV251" s="38">
        <f t="shared" si="58"/>
        <v>-23.212640765939884</v>
      </c>
    </row>
    <row r="252" spans="1:48">
      <c r="A252">
        <v>251</v>
      </c>
      <c r="B252" s="98">
        <v>40080</v>
      </c>
      <c r="C252" s="59">
        <v>2.4220000000000002</v>
      </c>
      <c r="D252" s="59">
        <v>88</v>
      </c>
      <c r="E252" s="144" t="s">
        <v>83</v>
      </c>
      <c r="F252" s="60">
        <v>-25.733000000000001</v>
      </c>
      <c r="G252" s="14">
        <v>0.96905086350295744</v>
      </c>
      <c r="H252" s="60">
        <v>-23.734009600000004</v>
      </c>
      <c r="I252" s="3">
        <v>-23.491</v>
      </c>
      <c r="J252" s="136">
        <v>-25.733000000000001</v>
      </c>
      <c r="K252" s="60">
        <f t="shared" si="63"/>
        <v>-23.734009600000004</v>
      </c>
      <c r="L252"/>
      <c r="M252"/>
      <c r="N252"/>
      <c r="O252"/>
      <c r="P252"/>
      <c r="V252" s="14"/>
      <c r="W252" s="14"/>
      <c r="X252" s="14"/>
      <c r="AJ252" s="14">
        <f t="shared" si="51"/>
        <v>-25.865526658354099</v>
      </c>
      <c r="AK252" s="14">
        <f t="shared" si="61"/>
        <v>-26.573991272525816</v>
      </c>
      <c r="AL252" s="14">
        <f t="shared" si="62"/>
        <v>-25.157062044182382</v>
      </c>
      <c r="AP252" s="38">
        <f t="shared" si="52"/>
        <v>-23.672047081897137</v>
      </c>
      <c r="AQ252" s="38">
        <f t="shared" si="53"/>
        <v>-23.825182520549554</v>
      </c>
      <c r="AR252" s="38">
        <f t="shared" si="54"/>
        <v>-23.518911643244721</v>
      </c>
      <c r="AS252" s="38">
        <f t="shared" si="55"/>
        <v>-23.978317959201974</v>
      </c>
      <c r="AT252" s="38">
        <f t="shared" si="56"/>
        <v>-23.365776204592301</v>
      </c>
      <c r="AU252" s="38">
        <f t="shared" si="57"/>
        <v>-24.13145339785439</v>
      </c>
      <c r="AV252" s="38">
        <f t="shared" si="58"/>
        <v>-23.212640765939884</v>
      </c>
    </row>
    <row r="253" spans="1:48">
      <c r="A253">
        <v>252</v>
      </c>
      <c r="B253" s="98">
        <v>40080</v>
      </c>
      <c r="C253" s="59">
        <v>2.4740000000000002</v>
      </c>
      <c r="D253" s="59">
        <v>93</v>
      </c>
      <c r="E253" s="144" t="s">
        <v>83</v>
      </c>
      <c r="F253" s="60">
        <v>-25.597380000000001</v>
      </c>
      <c r="G253" s="14">
        <v>0.96905596384271164</v>
      </c>
      <c r="H253" s="60">
        <v>-23.596870656000004</v>
      </c>
      <c r="I253" s="3">
        <v>-23.491</v>
      </c>
      <c r="J253" s="136">
        <v>-25.597380000000001</v>
      </c>
      <c r="K253" s="60">
        <f t="shared" si="63"/>
        <v>-23.596870656000004</v>
      </c>
      <c r="L253"/>
      <c r="M253"/>
      <c r="N253"/>
      <c r="O253"/>
      <c r="P253"/>
      <c r="V253" s="14"/>
      <c r="W253" s="14"/>
      <c r="X253" s="14"/>
      <c r="AJ253" s="14">
        <f t="shared" si="51"/>
        <v>-25.865526658354099</v>
      </c>
      <c r="AK253" s="14">
        <f t="shared" si="61"/>
        <v>-26.573991272525816</v>
      </c>
      <c r="AL253" s="14">
        <f t="shared" si="62"/>
        <v>-25.157062044182382</v>
      </c>
      <c r="AP253" s="38">
        <f t="shared" si="52"/>
        <v>-23.672047081897137</v>
      </c>
      <c r="AQ253" s="38">
        <f t="shared" si="53"/>
        <v>-23.825182520549554</v>
      </c>
      <c r="AR253" s="38">
        <f t="shared" si="54"/>
        <v>-23.518911643244721</v>
      </c>
      <c r="AS253" s="38">
        <f t="shared" si="55"/>
        <v>-23.978317959201974</v>
      </c>
      <c r="AT253" s="38">
        <f t="shared" si="56"/>
        <v>-23.365776204592301</v>
      </c>
      <c r="AU253" s="38">
        <f t="shared" si="57"/>
        <v>-24.13145339785439</v>
      </c>
      <c r="AV253" s="38">
        <f t="shared" si="58"/>
        <v>-23.212640765939884</v>
      </c>
    </row>
    <row r="254" spans="1:48">
      <c r="A254">
        <v>253</v>
      </c>
      <c r="B254" s="98">
        <v>40080</v>
      </c>
      <c r="C254" s="59">
        <v>2.5379999999999998</v>
      </c>
      <c r="D254" s="59">
        <v>98</v>
      </c>
      <c r="E254" s="144" t="s">
        <v>83</v>
      </c>
      <c r="F254" s="60">
        <v>-25.662030000000001</v>
      </c>
      <c r="G254" s="14">
        <v>0.98707420935829027</v>
      </c>
      <c r="H254" s="60">
        <v>-23.662244736000005</v>
      </c>
      <c r="I254" s="3">
        <v>-23.491</v>
      </c>
      <c r="J254" s="136">
        <v>-25.662030000000001</v>
      </c>
      <c r="K254" s="60">
        <f t="shared" si="63"/>
        <v>-23.662244736000005</v>
      </c>
      <c r="L254"/>
      <c r="M254"/>
      <c r="N254"/>
      <c r="O254"/>
      <c r="P254"/>
      <c r="V254" s="14"/>
      <c r="W254" s="14"/>
      <c r="X254" s="14"/>
      <c r="AJ254" s="14">
        <f t="shared" si="51"/>
        <v>-25.865526658354099</v>
      </c>
      <c r="AK254" s="14">
        <f t="shared" si="61"/>
        <v>-26.573991272525816</v>
      </c>
      <c r="AL254" s="14">
        <f t="shared" si="62"/>
        <v>-25.157062044182382</v>
      </c>
      <c r="AP254" s="38">
        <f t="shared" si="52"/>
        <v>-23.672047081897137</v>
      </c>
      <c r="AQ254" s="38">
        <f t="shared" si="53"/>
        <v>-23.825182520549554</v>
      </c>
      <c r="AR254" s="38">
        <f t="shared" si="54"/>
        <v>-23.518911643244721</v>
      </c>
      <c r="AS254" s="38">
        <f t="shared" si="55"/>
        <v>-23.978317959201974</v>
      </c>
      <c r="AT254" s="38">
        <f t="shared" si="56"/>
        <v>-23.365776204592301</v>
      </c>
      <c r="AU254" s="38">
        <f t="shared" si="57"/>
        <v>-24.13145339785439</v>
      </c>
      <c r="AV254" s="38">
        <f t="shared" si="58"/>
        <v>-23.212640765939884</v>
      </c>
    </row>
    <row r="255" spans="1:48">
      <c r="A255">
        <v>254</v>
      </c>
      <c r="B255" s="98">
        <v>40080</v>
      </c>
      <c r="C255" s="131">
        <v>2.7210000000000001</v>
      </c>
      <c r="D255" s="131">
        <v>103</v>
      </c>
      <c r="E255" s="145" t="s">
        <v>83</v>
      </c>
      <c r="F255" s="132">
        <v>-25.617550000000001</v>
      </c>
      <c r="G255" s="14">
        <v>0.97304565033604173</v>
      </c>
      <c r="H255" s="60">
        <v>-23.617266560000004</v>
      </c>
      <c r="I255" s="3">
        <v>-23.491</v>
      </c>
      <c r="J255" s="19">
        <v>-25.617550000000001</v>
      </c>
      <c r="K255" s="60">
        <f t="shared" si="63"/>
        <v>-23.617266560000004</v>
      </c>
      <c r="L255"/>
      <c r="M255"/>
      <c r="N255"/>
      <c r="O255"/>
      <c r="P255"/>
      <c r="V255" s="14"/>
      <c r="W255" s="14"/>
      <c r="X255" s="14"/>
      <c r="AJ255" s="14">
        <f t="shared" si="51"/>
        <v>-25.865526658354099</v>
      </c>
      <c r="AK255" s="14">
        <f t="shared" si="61"/>
        <v>-26.573991272525816</v>
      </c>
      <c r="AL255" s="14">
        <f t="shared" si="62"/>
        <v>-25.157062044182382</v>
      </c>
      <c r="AP255" s="38">
        <f t="shared" si="52"/>
        <v>-23.672047081897137</v>
      </c>
      <c r="AQ255" s="38">
        <f t="shared" si="53"/>
        <v>-23.825182520549554</v>
      </c>
      <c r="AR255" s="38">
        <f t="shared" si="54"/>
        <v>-23.518911643244721</v>
      </c>
      <c r="AS255" s="38">
        <f t="shared" si="55"/>
        <v>-23.978317959201974</v>
      </c>
      <c r="AT255" s="38">
        <f t="shared" si="56"/>
        <v>-23.365776204592301</v>
      </c>
      <c r="AU255" s="38">
        <f t="shared" si="57"/>
        <v>-24.13145339785439</v>
      </c>
      <c r="AV255" s="38">
        <f t="shared" si="58"/>
        <v>-23.212640765939884</v>
      </c>
    </row>
    <row r="256" spans="1:48">
      <c r="A256">
        <v>255</v>
      </c>
      <c r="B256" s="98">
        <v>40084</v>
      </c>
      <c r="C256" s="57">
        <v>2.5369999999999999</v>
      </c>
      <c r="D256" s="59">
        <v>4</v>
      </c>
      <c r="E256" s="144" t="s">
        <v>146</v>
      </c>
      <c r="F256" s="60">
        <v>-25.76652</v>
      </c>
      <c r="G256" s="89">
        <v>0.97201177281824225</v>
      </c>
      <c r="H256" s="89">
        <f t="shared" ref="H256:H264" si="64">(1.0192*F256)+2.5497</f>
        <v>-23.711537184000001</v>
      </c>
      <c r="I256" s="3">
        <v>-23.491</v>
      </c>
      <c r="J256" s="60">
        <v>-25.76652</v>
      </c>
      <c r="K256" s="14">
        <v>-23.711537184000001</v>
      </c>
      <c r="L256"/>
      <c r="M256"/>
      <c r="N256"/>
      <c r="O256"/>
      <c r="P256"/>
      <c r="AE256" s="14"/>
      <c r="AF256" s="14"/>
      <c r="AG256" s="14"/>
      <c r="AJ256" s="14">
        <f t="shared" si="51"/>
        <v>-25.865526658354099</v>
      </c>
      <c r="AK256" s="14">
        <f t="shared" si="61"/>
        <v>-26.573991272525816</v>
      </c>
      <c r="AL256" s="14">
        <f t="shared" si="62"/>
        <v>-25.157062044182382</v>
      </c>
      <c r="AP256" s="38">
        <f t="shared" si="52"/>
        <v>-23.672047081897137</v>
      </c>
      <c r="AQ256" s="38">
        <f t="shared" si="53"/>
        <v>-23.825182520549554</v>
      </c>
      <c r="AR256" s="38">
        <f t="shared" si="54"/>
        <v>-23.518911643244721</v>
      </c>
      <c r="AS256" s="38">
        <f t="shared" si="55"/>
        <v>-23.978317959201974</v>
      </c>
      <c r="AT256" s="38">
        <f t="shared" si="56"/>
        <v>-23.365776204592301</v>
      </c>
      <c r="AU256" s="38">
        <f t="shared" si="57"/>
        <v>-24.13145339785439</v>
      </c>
      <c r="AV256" s="38">
        <f t="shared" si="58"/>
        <v>-23.212640765939884</v>
      </c>
    </row>
    <row r="257" spans="1:48">
      <c r="A257">
        <v>256</v>
      </c>
      <c r="B257" s="98">
        <v>40084</v>
      </c>
      <c r="C257" s="57">
        <v>2.5099999999999998</v>
      </c>
      <c r="D257" s="59">
        <v>12</v>
      </c>
      <c r="E257" s="144" t="s">
        <v>149</v>
      </c>
      <c r="F257" s="60">
        <v>-25.457360000000001</v>
      </c>
      <c r="G257" s="89">
        <v>1.0137086784261871</v>
      </c>
      <c r="H257" s="89">
        <f t="shared" si="64"/>
        <v>-23.396441312000004</v>
      </c>
      <c r="I257" s="3">
        <v>-23.491</v>
      </c>
      <c r="J257" s="60">
        <v>-25.457360000000001</v>
      </c>
      <c r="K257" s="14">
        <v>-23.396441312000004</v>
      </c>
      <c r="L257"/>
      <c r="M257"/>
      <c r="N257"/>
      <c r="O257"/>
      <c r="P257"/>
      <c r="AE257" s="14"/>
      <c r="AF257" s="14"/>
      <c r="AG257" s="14"/>
      <c r="AJ257" s="14">
        <f t="shared" si="51"/>
        <v>-25.865526658354099</v>
      </c>
      <c r="AK257" s="14">
        <f t="shared" si="61"/>
        <v>-26.573991272525816</v>
      </c>
      <c r="AL257" s="14">
        <f t="shared" si="62"/>
        <v>-25.157062044182382</v>
      </c>
      <c r="AP257" s="38">
        <f t="shared" si="52"/>
        <v>-23.672047081897137</v>
      </c>
      <c r="AQ257" s="38">
        <f t="shared" si="53"/>
        <v>-23.825182520549554</v>
      </c>
      <c r="AR257" s="38">
        <f t="shared" si="54"/>
        <v>-23.518911643244721</v>
      </c>
      <c r="AS257" s="38">
        <f t="shared" si="55"/>
        <v>-23.978317959201974</v>
      </c>
      <c r="AT257" s="38">
        <f t="shared" si="56"/>
        <v>-23.365776204592301</v>
      </c>
      <c r="AU257" s="38">
        <f t="shared" si="57"/>
        <v>-24.13145339785439</v>
      </c>
      <c r="AV257" s="38">
        <f t="shared" si="58"/>
        <v>-23.212640765939884</v>
      </c>
    </row>
    <row r="258" spans="1:48">
      <c r="A258">
        <v>257</v>
      </c>
      <c r="B258" s="98">
        <v>40084</v>
      </c>
      <c r="C258" s="57">
        <v>2.4769999999999999</v>
      </c>
      <c r="D258" s="59">
        <v>26</v>
      </c>
      <c r="E258" s="144" t="s">
        <v>150</v>
      </c>
      <c r="F258" s="60">
        <v>-25.85134</v>
      </c>
      <c r="G258" s="89">
        <v>0.98338474245783103</v>
      </c>
      <c r="H258" s="89">
        <f t="shared" si="64"/>
        <v>-23.797985728</v>
      </c>
      <c r="I258" s="3">
        <v>-23.491</v>
      </c>
      <c r="J258" s="60">
        <v>-25.85134</v>
      </c>
      <c r="K258" s="14">
        <v>-23.797985728</v>
      </c>
      <c r="L258"/>
      <c r="M258"/>
      <c r="N258"/>
      <c r="O258"/>
      <c r="P258"/>
      <c r="AE258" s="14"/>
      <c r="AF258" s="14"/>
      <c r="AG258" s="14"/>
      <c r="AJ258" s="14">
        <f t="shared" ref="AJ258:AJ321" si="65">$AH$2</f>
        <v>-25.865526658354099</v>
      </c>
      <c r="AK258" s="14">
        <f t="shared" si="61"/>
        <v>-26.573991272525816</v>
      </c>
      <c r="AL258" s="14">
        <f t="shared" si="62"/>
        <v>-25.157062044182382</v>
      </c>
      <c r="AP258" s="38">
        <f t="shared" ref="AP258:AP321" si="66">$M$49</f>
        <v>-23.672047081897137</v>
      </c>
      <c r="AQ258" s="38">
        <f t="shared" si="53"/>
        <v>-23.825182520549554</v>
      </c>
      <c r="AR258" s="38">
        <f t="shared" si="54"/>
        <v>-23.518911643244721</v>
      </c>
      <c r="AS258" s="38">
        <f t="shared" si="55"/>
        <v>-23.978317959201974</v>
      </c>
      <c r="AT258" s="38">
        <f t="shared" si="56"/>
        <v>-23.365776204592301</v>
      </c>
      <c r="AU258" s="38">
        <f t="shared" si="57"/>
        <v>-24.13145339785439</v>
      </c>
      <c r="AV258" s="38">
        <f t="shared" si="58"/>
        <v>-23.212640765939884</v>
      </c>
    </row>
    <row r="259" spans="1:48">
      <c r="A259">
        <v>258</v>
      </c>
      <c r="B259" s="98">
        <v>40084</v>
      </c>
      <c r="C259" s="57">
        <v>2.609</v>
      </c>
      <c r="D259" s="59">
        <v>39</v>
      </c>
      <c r="E259" s="144" t="s">
        <v>151</v>
      </c>
      <c r="F259" s="60">
        <v>-25.652889999999999</v>
      </c>
      <c r="G259" s="89">
        <v>0.98293612020729482</v>
      </c>
      <c r="H259" s="89">
        <f t="shared" si="64"/>
        <v>-23.595725487999999</v>
      </c>
      <c r="I259" s="3">
        <v>-23.491</v>
      </c>
      <c r="J259" s="60">
        <v>-25.652889999999999</v>
      </c>
      <c r="K259" s="14">
        <v>-23.595725487999999</v>
      </c>
      <c r="L259"/>
      <c r="M259"/>
      <c r="N259"/>
      <c r="O259"/>
      <c r="P259"/>
      <c r="AE259" s="14"/>
      <c r="AF259" s="14"/>
      <c r="AG259" s="14"/>
      <c r="AJ259" s="14">
        <f t="shared" si="65"/>
        <v>-25.865526658354099</v>
      </c>
      <c r="AK259" s="14">
        <f t="shared" si="61"/>
        <v>-26.573991272525816</v>
      </c>
      <c r="AL259" s="14">
        <f t="shared" si="62"/>
        <v>-25.157062044182382</v>
      </c>
      <c r="AP259" s="38">
        <f t="shared" si="66"/>
        <v>-23.672047081897137</v>
      </c>
      <c r="AQ259" s="38">
        <f t="shared" ref="AQ259:AQ322" si="67">AP259-$M$50</f>
        <v>-23.825182520549554</v>
      </c>
      <c r="AR259" s="38">
        <f t="shared" ref="AR259:AR322" si="68">AP259+$M$50</f>
        <v>-23.518911643244721</v>
      </c>
      <c r="AS259" s="38">
        <f t="shared" ref="AS259:AS322" si="69">AP259-(2*$M$50)</f>
        <v>-23.978317959201974</v>
      </c>
      <c r="AT259" s="38">
        <f t="shared" ref="AT259:AT322" si="70">AP259+(2*$M$50)</f>
        <v>-23.365776204592301</v>
      </c>
      <c r="AU259" s="38">
        <f t="shared" ref="AU259:AU322" si="71">AP259-(3*$M$50)</f>
        <v>-24.13145339785439</v>
      </c>
      <c r="AV259" s="38">
        <f t="shared" ref="AV259:AV322" si="72">AP259+(3*$M$50)</f>
        <v>-23.212640765939884</v>
      </c>
    </row>
    <row r="260" spans="1:48">
      <c r="A260">
        <v>259</v>
      </c>
      <c r="B260" s="98">
        <v>40084</v>
      </c>
      <c r="C260" s="57">
        <v>2.6019999999999999</v>
      </c>
      <c r="D260" s="59">
        <v>49</v>
      </c>
      <c r="E260" s="144" t="s">
        <v>147</v>
      </c>
      <c r="F260" s="60">
        <v>-25.595330000000001</v>
      </c>
      <c r="G260" s="89">
        <v>0.9902754705273471</v>
      </c>
      <c r="H260" s="89">
        <f t="shared" si="64"/>
        <v>-23.537060336000003</v>
      </c>
      <c r="I260" s="3">
        <v>-23.491</v>
      </c>
      <c r="J260" s="60">
        <v>-25.595330000000001</v>
      </c>
      <c r="K260" s="14">
        <v>-23.537060336000003</v>
      </c>
      <c r="L260"/>
      <c r="M260"/>
      <c r="N260"/>
      <c r="O260"/>
      <c r="P260"/>
      <c r="AE260" s="14"/>
      <c r="AF260" s="14"/>
      <c r="AG260" s="14"/>
      <c r="AJ260" s="14">
        <f t="shared" si="65"/>
        <v>-25.865526658354099</v>
      </c>
      <c r="AK260" s="14">
        <f t="shared" si="61"/>
        <v>-26.573991272525816</v>
      </c>
      <c r="AL260" s="14">
        <f t="shared" si="62"/>
        <v>-25.157062044182382</v>
      </c>
      <c r="AP260" s="38">
        <f t="shared" si="66"/>
        <v>-23.672047081897137</v>
      </c>
      <c r="AQ260" s="38">
        <f t="shared" si="67"/>
        <v>-23.825182520549554</v>
      </c>
      <c r="AR260" s="38">
        <f t="shared" si="68"/>
        <v>-23.518911643244721</v>
      </c>
      <c r="AS260" s="38">
        <f t="shared" si="69"/>
        <v>-23.978317959201974</v>
      </c>
      <c r="AT260" s="38">
        <f t="shared" si="70"/>
        <v>-23.365776204592301</v>
      </c>
      <c r="AU260" s="38">
        <f t="shared" si="71"/>
        <v>-24.13145339785439</v>
      </c>
      <c r="AV260" s="38">
        <f t="shared" si="72"/>
        <v>-23.212640765939884</v>
      </c>
    </row>
    <row r="261" spans="1:48">
      <c r="A261">
        <v>260</v>
      </c>
      <c r="B261" s="98">
        <v>40084</v>
      </c>
      <c r="C261" s="57">
        <v>2.1360000000000001</v>
      </c>
      <c r="D261" s="59">
        <v>67</v>
      </c>
      <c r="E261" s="144" t="s">
        <v>152</v>
      </c>
      <c r="F261" s="60">
        <v>-25.8657</v>
      </c>
      <c r="G261" s="89">
        <v>0.87571850937135631</v>
      </c>
      <c r="H261" s="89">
        <f t="shared" si="64"/>
        <v>-23.812621440000001</v>
      </c>
      <c r="I261" s="3">
        <v>-23.491</v>
      </c>
      <c r="J261" s="60">
        <v>-25.8657</v>
      </c>
      <c r="K261" s="14">
        <v>-23.812621440000001</v>
      </c>
      <c r="L261"/>
      <c r="M261"/>
      <c r="N261"/>
      <c r="O261"/>
      <c r="P261"/>
      <c r="AE261" s="14"/>
      <c r="AF261" s="14"/>
      <c r="AG261" s="14"/>
      <c r="AJ261" s="14">
        <f t="shared" si="65"/>
        <v>-25.865526658354099</v>
      </c>
      <c r="AK261" s="14">
        <f t="shared" si="61"/>
        <v>-26.573991272525816</v>
      </c>
      <c r="AL261" s="14">
        <f t="shared" si="62"/>
        <v>-25.157062044182382</v>
      </c>
      <c r="AP261" s="38">
        <f t="shared" si="66"/>
        <v>-23.672047081897137</v>
      </c>
      <c r="AQ261" s="38">
        <f t="shared" si="67"/>
        <v>-23.825182520549554</v>
      </c>
      <c r="AR261" s="38">
        <f t="shared" si="68"/>
        <v>-23.518911643244721</v>
      </c>
      <c r="AS261" s="38">
        <f t="shared" si="69"/>
        <v>-23.978317959201974</v>
      </c>
      <c r="AT261" s="38">
        <f t="shared" si="70"/>
        <v>-23.365776204592301</v>
      </c>
      <c r="AU261" s="38">
        <f t="shared" si="71"/>
        <v>-24.13145339785439</v>
      </c>
      <c r="AV261" s="38">
        <f t="shared" si="72"/>
        <v>-23.212640765939884</v>
      </c>
    </row>
    <row r="262" spans="1:48">
      <c r="A262">
        <v>261</v>
      </c>
      <c r="B262" s="98">
        <v>40084</v>
      </c>
      <c r="C262" s="57">
        <v>2.7080000000000002</v>
      </c>
      <c r="D262" s="59">
        <v>75</v>
      </c>
      <c r="E262" s="144" t="s">
        <v>153</v>
      </c>
      <c r="F262" s="60">
        <v>-25.918469999999999</v>
      </c>
      <c r="G262" s="89">
        <v>0.99745627566199668</v>
      </c>
      <c r="H262" s="89">
        <f t="shared" si="64"/>
        <v>-23.866404624000001</v>
      </c>
      <c r="I262" s="3">
        <v>-23.491</v>
      </c>
      <c r="J262" s="60">
        <v>-25.918469999999999</v>
      </c>
      <c r="K262" s="14">
        <v>-23.866404624000001</v>
      </c>
      <c r="L262"/>
      <c r="M262"/>
      <c r="N262"/>
      <c r="O262"/>
      <c r="P262"/>
      <c r="AE262" s="14"/>
      <c r="AF262" s="14"/>
      <c r="AG262" s="14"/>
      <c r="AJ262" s="14">
        <f t="shared" si="65"/>
        <v>-25.865526658354099</v>
      </c>
      <c r="AK262" s="14">
        <f t="shared" si="61"/>
        <v>-26.573991272525816</v>
      </c>
      <c r="AL262" s="14">
        <f t="shared" si="62"/>
        <v>-25.157062044182382</v>
      </c>
      <c r="AP262" s="38">
        <f t="shared" si="66"/>
        <v>-23.672047081897137</v>
      </c>
      <c r="AQ262" s="38">
        <f t="shared" si="67"/>
        <v>-23.825182520549554</v>
      </c>
      <c r="AR262" s="38">
        <f t="shared" si="68"/>
        <v>-23.518911643244721</v>
      </c>
      <c r="AS262" s="38">
        <f t="shared" si="69"/>
        <v>-23.978317959201974</v>
      </c>
      <c r="AT262" s="38">
        <f t="shared" si="70"/>
        <v>-23.365776204592301</v>
      </c>
      <c r="AU262" s="38">
        <f t="shared" si="71"/>
        <v>-24.13145339785439</v>
      </c>
      <c r="AV262" s="38">
        <f t="shared" si="72"/>
        <v>-23.212640765939884</v>
      </c>
    </row>
    <row r="263" spans="1:48">
      <c r="A263">
        <v>262</v>
      </c>
      <c r="B263" s="98">
        <v>40084</v>
      </c>
      <c r="C263" s="57">
        <v>2.37</v>
      </c>
      <c r="D263" s="59">
        <v>84</v>
      </c>
      <c r="E263" s="144" t="s">
        <v>154</v>
      </c>
      <c r="F263" s="60">
        <v>-25.757650000000002</v>
      </c>
      <c r="G263" s="89">
        <v>0.9922376604414721</v>
      </c>
      <c r="H263" s="89">
        <f t="shared" si="64"/>
        <v>-23.702496880000002</v>
      </c>
      <c r="I263" s="3">
        <v>-23.491</v>
      </c>
      <c r="J263" s="60">
        <v>-25.757650000000002</v>
      </c>
      <c r="K263" s="14">
        <v>-23.702496880000002</v>
      </c>
      <c r="L263"/>
      <c r="M263"/>
      <c r="N263"/>
      <c r="O263"/>
      <c r="P263"/>
      <c r="AE263" s="14"/>
      <c r="AF263" s="14"/>
      <c r="AG263" s="14"/>
      <c r="AJ263" s="14">
        <f t="shared" si="65"/>
        <v>-25.865526658354099</v>
      </c>
      <c r="AK263" s="14">
        <f t="shared" si="61"/>
        <v>-26.573991272525816</v>
      </c>
      <c r="AL263" s="14">
        <f t="shared" si="62"/>
        <v>-25.157062044182382</v>
      </c>
      <c r="AP263" s="38">
        <f t="shared" si="66"/>
        <v>-23.672047081897137</v>
      </c>
      <c r="AQ263" s="38">
        <f t="shared" si="67"/>
        <v>-23.825182520549554</v>
      </c>
      <c r="AR263" s="38">
        <f t="shared" si="68"/>
        <v>-23.518911643244721</v>
      </c>
      <c r="AS263" s="38">
        <f t="shared" si="69"/>
        <v>-23.978317959201974</v>
      </c>
      <c r="AT263" s="38">
        <f t="shared" si="70"/>
        <v>-23.365776204592301</v>
      </c>
      <c r="AU263" s="38">
        <f t="shared" si="71"/>
        <v>-24.13145339785439</v>
      </c>
      <c r="AV263" s="38">
        <f t="shared" si="72"/>
        <v>-23.212640765939884</v>
      </c>
    </row>
    <row r="264" spans="1:48">
      <c r="A264">
        <v>263</v>
      </c>
      <c r="B264" s="98">
        <v>40084</v>
      </c>
      <c r="C264" s="57">
        <v>2.4060000000000001</v>
      </c>
      <c r="D264" s="59">
        <v>98</v>
      </c>
      <c r="E264" s="144" t="s">
        <v>148</v>
      </c>
      <c r="F264" s="60">
        <v>-25.954029999999999</v>
      </c>
      <c r="G264" s="89">
        <v>1.006491545012562</v>
      </c>
      <c r="H264" s="89">
        <f t="shared" si="64"/>
        <v>-23.902647376000001</v>
      </c>
      <c r="I264" s="3">
        <v>-23.491</v>
      </c>
      <c r="J264" s="60">
        <v>-25.954029999999999</v>
      </c>
      <c r="K264" s="14">
        <v>-23.902647376000001</v>
      </c>
      <c r="L264"/>
      <c r="M264"/>
      <c r="N264"/>
      <c r="O264"/>
      <c r="P264"/>
      <c r="AE264" s="14"/>
      <c r="AF264" s="14"/>
      <c r="AG264" s="14"/>
      <c r="AJ264" s="14">
        <f t="shared" si="65"/>
        <v>-25.865526658354099</v>
      </c>
      <c r="AK264" s="14">
        <f t="shared" si="61"/>
        <v>-26.573991272525816</v>
      </c>
      <c r="AL264" s="14">
        <f t="shared" si="62"/>
        <v>-25.157062044182382</v>
      </c>
      <c r="AP264" s="38">
        <f t="shared" si="66"/>
        <v>-23.672047081897137</v>
      </c>
      <c r="AQ264" s="38">
        <f t="shared" si="67"/>
        <v>-23.825182520549554</v>
      </c>
      <c r="AR264" s="38">
        <f t="shared" si="68"/>
        <v>-23.518911643244721</v>
      </c>
      <c r="AS264" s="38">
        <f t="shared" si="69"/>
        <v>-23.978317959201974</v>
      </c>
      <c r="AT264" s="38">
        <f t="shared" si="70"/>
        <v>-23.365776204592301</v>
      </c>
      <c r="AU264" s="38">
        <f t="shared" si="71"/>
        <v>-24.13145339785439</v>
      </c>
      <c r="AV264" s="38">
        <f t="shared" si="72"/>
        <v>-23.212640765939884</v>
      </c>
    </row>
    <row r="265" spans="1:48">
      <c r="A265">
        <v>264</v>
      </c>
      <c r="B265" s="98">
        <v>40085</v>
      </c>
      <c r="C265" s="8">
        <v>2.5339999999999998</v>
      </c>
      <c r="D265" s="5">
        <v>4</v>
      </c>
      <c r="E265" s="36" t="s">
        <v>146</v>
      </c>
      <c r="F265" s="69">
        <v>-25.738499999999998</v>
      </c>
      <c r="G265" s="14">
        <v>0.97201840869329303</v>
      </c>
      <c r="H265" s="14">
        <v>-23.747323249999997</v>
      </c>
      <c r="I265" s="3">
        <v>-23.491</v>
      </c>
      <c r="J265" s="14">
        <v>-25.738499999999998</v>
      </c>
      <c r="K265" s="14">
        <v>-23.747323249999997</v>
      </c>
      <c r="L265"/>
      <c r="M265"/>
      <c r="N265"/>
      <c r="O265"/>
      <c r="P265"/>
      <c r="AD265" s="14"/>
      <c r="AE265" s="14"/>
      <c r="AF265" s="14"/>
      <c r="AJ265" s="14">
        <f t="shared" si="65"/>
        <v>-25.865526658354099</v>
      </c>
      <c r="AK265" s="14">
        <f t="shared" si="61"/>
        <v>-26.573991272525816</v>
      </c>
      <c r="AL265" s="14">
        <f t="shared" si="62"/>
        <v>-25.157062044182382</v>
      </c>
      <c r="AP265" s="38">
        <f t="shared" si="66"/>
        <v>-23.672047081897137</v>
      </c>
      <c r="AQ265" s="38">
        <f t="shared" si="67"/>
        <v>-23.825182520549554</v>
      </c>
      <c r="AR265" s="38">
        <f t="shared" si="68"/>
        <v>-23.518911643244721</v>
      </c>
      <c r="AS265" s="38">
        <f t="shared" si="69"/>
        <v>-23.978317959201974</v>
      </c>
      <c r="AT265" s="38">
        <f t="shared" si="70"/>
        <v>-23.365776204592301</v>
      </c>
      <c r="AU265" s="38">
        <f t="shared" si="71"/>
        <v>-24.13145339785439</v>
      </c>
      <c r="AV265" s="38">
        <f t="shared" si="72"/>
        <v>-23.212640765939884</v>
      </c>
    </row>
    <row r="266" spans="1:48">
      <c r="A266">
        <v>265</v>
      </c>
      <c r="B266" s="98">
        <v>40085</v>
      </c>
      <c r="C266" s="8">
        <v>2.5310000000000001</v>
      </c>
      <c r="D266" s="5">
        <v>12</v>
      </c>
      <c r="E266" s="36" t="s">
        <v>149</v>
      </c>
      <c r="F266" s="69">
        <v>-25.75357</v>
      </c>
      <c r="G266" s="14">
        <v>0.96398820755535408</v>
      </c>
      <c r="H266" s="14">
        <v>-23.762461065</v>
      </c>
      <c r="I266" s="3">
        <v>-23.491</v>
      </c>
      <c r="J266" s="14">
        <v>-25.75357</v>
      </c>
      <c r="K266" s="14">
        <v>-23.762461065</v>
      </c>
      <c r="L266"/>
      <c r="M266"/>
      <c r="N266"/>
      <c r="O266"/>
      <c r="P266"/>
      <c r="AD266" s="14"/>
      <c r="AE266" s="14"/>
      <c r="AF266" s="14"/>
      <c r="AJ266" s="14">
        <f t="shared" si="65"/>
        <v>-25.865526658354099</v>
      </c>
      <c r="AK266" s="14">
        <f t="shared" si="61"/>
        <v>-26.573991272525816</v>
      </c>
      <c r="AL266" s="14">
        <f t="shared" si="62"/>
        <v>-25.157062044182382</v>
      </c>
      <c r="AP266" s="38">
        <f t="shared" si="66"/>
        <v>-23.672047081897137</v>
      </c>
      <c r="AQ266" s="38">
        <f t="shared" si="67"/>
        <v>-23.825182520549554</v>
      </c>
      <c r="AR266" s="38">
        <f t="shared" si="68"/>
        <v>-23.518911643244721</v>
      </c>
      <c r="AS266" s="38">
        <f t="shared" si="69"/>
        <v>-23.978317959201974</v>
      </c>
      <c r="AT266" s="38">
        <f t="shared" si="70"/>
        <v>-23.365776204592301</v>
      </c>
      <c r="AU266" s="38">
        <f t="shared" si="71"/>
        <v>-24.13145339785439</v>
      </c>
      <c r="AV266" s="38">
        <f t="shared" si="72"/>
        <v>-23.212640765939884</v>
      </c>
    </row>
    <row r="267" spans="1:48">
      <c r="A267">
        <v>266</v>
      </c>
      <c r="B267" s="98">
        <v>40085</v>
      </c>
      <c r="C267" s="8">
        <v>2.508</v>
      </c>
      <c r="D267" s="5">
        <v>26</v>
      </c>
      <c r="E267" s="36" t="s">
        <v>150</v>
      </c>
      <c r="F267" s="69">
        <v>-25.855930000000001</v>
      </c>
      <c r="G267" s="14">
        <v>0.98795547153710883</v>
      </c>
      <c r="H267" s="14">
        <v>-23.865281684999999</v>
      </c>
      <c r="I267" s="3">
        <v>-23.491</v>
      </c>
      <c r="J267" s="14">
        <v>-25.855930000000001</v>
      </c>
      <c r="K267" s="14">
        <v>-23.865281684999999</v>
      </c>
      <c r="L267"/>
      <c r="M267"/>
      <c r="N267"/>
      <c r="O267"/>
      <c r="P267"/>
      <c r="AD267" s="14"/>
      <c r="AE267" s="14"/>
      <c r="AF267" s="14"/>
      <c r="AJ267" s="14">
        <f t="shared" si="65"/>
        <v>-25.865526658354099</v>
      </c>
      <c r="AK267" s="14">
        <f t="shared" si="61"/>
        <v>-26.573991272525816</v>
      </c>
      <c r="AL267" s="14">
        <f t="shared" si="62"/>
        <v>-25.157062044182382</v>
      </c>
      <c r="AP267" s="38">
        <f t="shared" si="66"/>
        <v>-23.672047081897137</v>
      </c>
      <c r="AQ267" s="38">
        <f t="shared" si="67"/>
        <v>-23.825182520549554</v>
      </c>
      <c r="AR267" s="38">
        <f t="shared" si="68"/>
        <v>-23.518911643244721</v>
      </c>
      <c r="AS267" s="38">
        <f t="shared" si="69"/>
        <v>-23.978317959201974</v>
      </c>
      <c r="AT267" s="38">
        <f t="shared" si="70"/>
        <v>-23.365776204592301</v>
      </c>
      <c r="AU267" s="38">
        <f t="shared" si="71"/>
        <v>-24.13145339785439</v>
      </c>
      <c r="AV267" s="38">
        <f t="shared" si="72"/>
        <v>-23.212640765939884</v>
      </c>
    </row>
    <row r="268" spans="1:48">
      <c r="A268">
        <v>267</v>
      </c>
      <c r="B268" s="98">
        <v>40085</v>
      </c>
      <c r="C268" s="8">
        <v>2.5190000000000001</v>
      </c>
      <c r="D268" s="5">
        <v>39</v>
      </c>
      <c r="E268" s="36" t="s">
        <v>151</v>
      </c>
      <c r="F268" s="69">
        <v>-25.668579999999999</v>
      </c>
      <c r="G268" s="14">
        <v>0.96193921640232061</v>
      </c>
      <c r="H268" s="14">
        <v>-23.677088609999998</v>
      </c>
      <c r="I268" s="3">
        <v>-23.491</v>
      </c>
      <c r="J268" s="14">
        <v>-25.668579999999999</v>
      </c>
      <c r="K268" s="14">
        <v>-23.677088609999998</v>
      </c>
      <c r="L268"/>
      <c r="M268"/>
      <c r="N268"/>
      <c r="O268"/>
      <c r="P268"/>
      <c r="AD268" s="14"/>
      <c r="AE268" s="14"/>
      <c r="AF268" s="14"/>
      <c r="AJ268" s="14">
        <f t="shared" si="65"/>
        <v>-25.865526658354099</v>
      </c>
      <c r="AK268" s="14">
        <f t="shared" si="61"/>
        <v>-26.573991272525816</v>
      </c>
      <c r="AL268" s="14">
        <f t="shared" si="62"/>
        <v>-25.157062044182382</v>
      </c>
      <c r="AP268" s="38">
        <f t="shared" si="66"/>
        <v>-23.672047081897137</v>
      </c>
      <c r="AQ268" s="38">
        <f t="shared" si="67"/>
        <v>-23.825182520549554</v>
      </c>
      <c r="AR268" s="38">
        <f t="shared" si="68"/>
        <v>-23.518911643244721</v>
      </c>
      <c r="AS268" s="38">
        <f t="shared" si="69"/>
        <v>-23.978317959201974</v>
      </c>
      <c r="AT268" s="38">
        <f t="shared" si="70"/>
        <v>-23.365776204592301</v>
      </c>
      <c r="AU268" s="38">
        <f t="shared" si="71"/>
        <v>-24.13145339785439</v>
      </c>
      <c r="AV268" s="38">
        <f t="shared" si="72"/>
        <v>-23.212640765939884</v>
      </c>
    </row>
    <row r="269" spans="1:48">
      <c r="A269">
        <v>268</v>
      </c>
      <c r="B269" s="98">
        <v>40085</v>
      </c>
      <c r="C269" s="8">
        <v>2.5379999999999998</v>
      </c>
      <c r="D269" s="5">
        <v>49</v>
      </c>
      <c r="E269" s="36" t="s">
        <v>147</v>
      </c>
      <c r="F269" s="69">
        <v>-25.634799999999998</v>
      </c>
      <c r="G269" s="14">
        <v>0.97294396255729176</v>
      </c>
      <c r="H269" s="14">
        <v>-23.643156599999998</v>
      </c>
      <c r="I269" s="3">
        <v>-23.491</v>
      </c>
      <c r="J269" s="14">
        <v>-25.634799999999998</v>
      </c>
      <c r="K269" s="14">
        <v>-23.643156599999998</v>
      </c>
      <c r="L269"/>
      <c r="M269"/>
      <c r="N269"/>
      <c r="O269"/>
      <c r="P269"/>
      <c r="AD269" s="14"/>
      <c r="AE269" s="14"/>
      <c r="AF269" s="14"/>
      <c r="AJ269" s="14">
        <f t="shared" si="65"/>
        <v>-25.865526658354099</v>
      </c>
      <c r="AK269" s="14">
        <f t="shared" si="61"/>
        <v>-26.573991272525816</v>
      </c>
      <c r="AL269" s="14">
        <f t="shared" si="62"/>
        <v>-25.157062044182382</v>
      </c>
      <c r="AP269" s="38">
        <f t="shared" si="66"/>
        <v>-23.672047081897137</v>
      </c>
      <c r="AQ269" s="38">
        <f t="shared" si="67"/>
        <v>-23.825182520549554</v>
      </c>
      <c r="AR269" s="38">
        <f t="shared" si="68"/>
        <v>-23.518911643244721</v>
      </c>
      <c r="AS269" s="38">
        <f t="shared" si="69"/>
        <v>-23.978317959201974</v>
      </c>
      <c r="AT269" s="38">
        <f t="shared" si="70"/>
        <v>-23.365776204592301</v>
      </c>
      <c r="AU269" s="38">
        <f t="shared" si="71"/>
        <v>-24.13145339785439</v>
      </c>
      <c r="AV269" s="38">
        <f t="shared" si="72"/>
        <v>-23.212640765939884</v>
      </c>
    </row>
    <row r="270" spans="1:48">
      <c r="A270">
        <v>269</v>
      </c>
      <c r="B270" s="98">
        <v>40085</v>
      </c>
      <c r="C270" s="8">
        <v>2.1059999999999999</v>
      </c>
      <c r="D270" s="5">
        <v>67</v>
      </c>
      <c r="E270" s="36" t="s">
        <v>152</v>
      </c>
      <c r="F270" s="69">
        <v>-25.75046</v>
      </c>
      <c r="G270" s="14">
        <v>0.96765981340899321</v>
      </c>
      <c r="H270" s="14">
        <v>-23.759337070000001</v>
      </c>
      <c r="I270" s="3">
        <v>-23.491</v>
      </c>
      <c r="J270" s="14">
        <v>-25.75046</v>
      </c>
      <c r="K270" s="14">
        <v>-23.759337070000001</v>
      </c>
      <c r="L270"/>
      <c r="M270"/>
      <c r="N270"/>
      <c r="O270"/>
      <c r="P270"/>
      <c r="AD270" s="14"/>
      <c r="AE270" s="14"/>
      <c r="AF270" s="14"/>
      <c r="AJ270" s="14">
        <f t="shared" si="65"/>
        <v>-25.865526658354099</v>
      </c>
      <c r="AK270" s="14">
        <f t="shared" si="61"/>
        <v>-26.573991272525816</v>
      </c>
      <c r="AL270" s="14">
        <f t="shared" si="62"/>
        <v>-25.157062044182382</v>
      </c>
      <c r="AP270" s="38">
        <f t="shared" si="66"/>
        <v>-23.672047081897137</v>
      </c>
      <c r="AQ270" s="38">
        <f t="shared" si="67"/>
        <v>-23.825182520549554</v>
      </c>
      <c r="AR270" s="38">
        <f t="shared" si="68"/>
        <v>-23.518911643244721</v>
      </c>
      <c r="AS270" s="38">
        <f t="shared" si="69"/>
        <v>-23.978317959201974</v>
      </c>
      <c r="AT270" s="38">
        <f t="shared" si="70"/>
        <v>-23.365776204592301</v>
      </c>
      <c r="AU270" s="38">
        <f t="shared" si="71"/>
        <v>-24.13145339785439</v>
      </c>
      <c r="AV270" s="38">
        <f t="shared" si="72"/>
        <v>-23.212640765939884</v>
      </c>
    </row>
    <row r="271" spans="1:48">
      <c r="A271">
        <v>270</v>
      </c>
      <c r="B271" s="98">
        <v>40085</v>
      </c>
      <c r="C271" s="8">
        <v>2.8479999999999999</v>
      </c>
      <c r="D271" s="5">
        <v>75</v>
      </c>
      <c r="E271" s="36" t="s">
        <v>153</v>
      </c>
      <c r="F271" s="69">
        <v>-25.77168</v>
      </c>
      <c r="G271" s="14">
        <v>0.97355862681098615</v>
      </c>
      <c r="H271" s="14">
        <v>-23.78065256</v>
      </c>
      <c r="I271" s="3">
        <v>-23.491</v>
      </c>
      <c r="J271" s="14">
        <v>-25.77168</v>
      </c>
      <c r="K271" s="14">
        <v>-23.78065256</v>
      </c>
      <c r="L271"/>
      <c r="M271"/>
      <c r="N271"/>
      <c r="O271"/>
      <c r="P271"/>
      <c r="AD271" s="14"/>
      <c r="AE271" s="14"/>
      <c r="AF271" s="14"/>
      <c r="AJ271" s="14">
        <f t="shared" si="65"/>
        <v>-25.865526658354099</v>
      </c>
      <c r="AK271" s="14">
        <f t="shared" si="61"/>
        <v>-26.573991272525816</v>
      </c>
      <c r="AL271" s="14">
        <f t="shared" si="62"/>
        <v>-25.157062044182382</v>
      </c>
      <c r="AP271" s="38">
        <f t="shared" si="66"/>
        <v>-23.672047081897137</v>
      </c>
      <c r="AQ271" s="38">
        <f t="shared" si="67"/>
        <v>-23.825182520549554</v>
      </c>
      <c r="AR271" s="38">
        <f t="shared" si="68"/>
        <v>-23.518911643244721</v>
      </c>
      <c r="AS271" s="38">
        <f t="shared" si="69"/>
        <v>-23.978317959201974</v>
      </c>
      <c r="AT271" s="38">
        <f t="shared" si="70"/>
        <v>-23.365776204592301</v>
      </c>
      <c r="AU271" s="38">
        <f t="shared" si="71"/>
        <v>-24.13145339785439</v>
      </c>
      <c r="AV271" s="38">
        <f t="shared" si="72"/>
        <v>-23.212640765939884</v>
      </c>
    </row>
    <row r="272" spans="1:48">
      <c r="A272">
        <v>271</v>
      </c>
      <c r="B272" s="98">
        <v>40085</v>
      </c>
      <c r="C272" s="8">
        <v>2.5009999999999999</v>
      </c>
      <c r="D272" s="5">
        <v>84</v>
      </c>
      <c r="E272" s="36" t="s">
        <v>154</v>
      </c>
      <c r="F272" s="69">
        <v>-26.0623</v>
      </c>
      <c r="G272" s="14">
        <v>1.0039380651929963</v>
      </c>
      <c r="H272" s="14">
        <v>-24.072580349999999</v>
      </c>
      <c r="I272" s="3">
        <v>-23.491</v>
      </c>
      <c r="J272" s="14">
        <v>-26.0623</v>
      </c>
      <c r="K272" s="14">
        <v>-24.072580349999999</v>
      </c>
      <c r="L272"/>
      <c r="M272"/>
      <c r="N272"/>
      <c r="O272"/>
      <c r="P272"/>
      <c r="AD272" s="14"/>
      <c r="AE272" s="14"/>
      <c r="AF272" s="14"/>
      <c r="AJ272" s="14">
        <f t="shared" si="65"/>
        <v>-25.865526658354099</v>
      </c>
      <c r="AK272" s="14">
        <f t="shared" si="61"/>
        <v>-26.573991272525816</v>
      </c>
      <c r="AL272" s="14">
        <f t="shared" si="62"/>
        <v>-25.157062044182382</v>
      </c>
      <c r="AP272" s="38">
        <f t="shared" si="66"/>
        <v>-23.672047081897137</v>
      </c>
      <c r="AQ272" s="38">
        <f t="shared" si="67"/>
        <v>-23.825182520549554</v>
      </c>
      <c r="AR272" s="38">
        <f t="shared" si="68"/>
        <v>-23.518911643244721</v>
      </c>
      <c r="AS272" s="38">
        <f t="shared" si="69"/>
        <v>-23.978317959201974</v>
      </c>
      <c r="AT272" s="38">
        <f t="shared" si="70"/>
        <v>-23.365776204592301</v>
      </c>
      <c r="AU272" s="38">
        <f t="shared" si="71"/>
        <v>-24.13145339785439</v>
      </c>
      <c r="AV272" s="38">
        <f t="shared" si="72"/>
        <v>-23.212640765939884</v>
      </c>
    </row>
    <row r="273" spans="1:48">
      <c r="A273">
        <v>272</v>
      </c>
      <c r="B273" s="98">
        <v>40085</v>
      </c>
      <c r="C273" s="8">
        <v>2.4910000000000001</v>
      </c>
      <c r="D273" s="5">
        <v>98</v>
      </c>
      <c r="E273" s="36" t="s">
        <v>148</v>
      </c>
      <c r="F273" s="69">
        <v>-25.87247</v>
      </c>
      <c r="G273" s="14">
        <v>0.99111923867380647</v>
      </c>
      <c r="H273" s="14">
        <v>-23.881896115</v>
      </c>
      <c r="I273" s="3">
        <v>-23.491</v>
      </c>
      <c r="J273" s="14">
        <v>-25.87247</v>
      </c>
      <c r="K273" s="14">
        <v>-23.881896115</v>
      </c>
      <c r="L273"/>
      <c r="M273"/>
      <c r="N273"/>
      <c r="O273"/>
      <c r="P273"/>
      <c r="AD273" s="14"/>
      <c r="AE273" s="14"/>
      <c r="AF273" s="14"/>
      <c r="AJ273" s="14">
        <f t="shared" si="65"/>
        <v>-25.865526658354099</v>
      </c>
      <c r="AK273" s="14">
        <f t="shared" si="61"/>
        <v>-26.573991272525816</v>
      </c>
      <c r="AL273" s="14">
        <f t="shared" si="62"/>
        <v>-25.157062044182382</v>
      </c>
      <c r="AP273" s="38">
        <f t="shared" si="66"/>
        <v>-23.672047081897137</v>
      </c>
      <c r="AQ273" s="38">
        <f t="shared" si="67"/>
        <v>-23.825182520549554</v>
      </c>
      <c r="AR273" s="38">
        <f t="shared" si="68"/>
        <v>-23.518911643244721</v>
      </c>
      <c r="AS273" s="38">
        <f t="shared" si="69"/>
        <v>-23.978317959201974</v>
      </c>
      <c r="AT273" s="38">
        <f t="shared" si="70"/>
        <v>-23.365776204592301</v>
      </c>
      <c r="AU273" s="38">
        <f t="shared" si="71"/>
        <v>-24.13145339785439</v>
      </c>
      <c r="AV273" s="38">
        <f t="shared" si="72"/>
        <v>-23.212640765939884</v>
      </c>
    </row>
    <row r="274" spans="1:48">
      <c r="A274">
        <v>273</v>
      </c>
      <c r="B274" s="98">
        <v>40086</v>
      </c>
      <c r="C274" s="8">
        <v>2.5609999999999999</v>
      </c>
      <c r="D274" s="5">
        <v>4</v>
      </c>
      <c r="E274" s="36" t="s">
        <v>167</v>
      </c>
      <c r="F274" s="14">
        <v>-25.705690000000001</v>
      </c>
      <c r="G274" s="14">
        <v>0.9720061943946412</v>
      </c>
      <c r="H274" s="14">
        <v>-23.725976330999998</v>
      </c>
      <c r="I274" s="3">
        <v>-23.491</v>
      </c>
      <c r="J274" s="14">
        <v>-25.705690000000001</v>
      </c>
      <c r="K274" s="14">
        <v>-23.725976330999998</v>
      </c>
      <c r="L274"/>
      <c r="M274"/>
      <c r="N274"/>
      <c r="O274"/>
      <c r="P274"/>
      <c r="AC274" s="14"/>
      <c r="AD274" s="14"/>
      <c r="AE274" s="14"/>
      <c r="AJ274" s="14">
        <f t="shared" si="65"/>
        <v>-25.865526658354099</v>
      </c>
      <c r="AK274" s="14">
        <f t="shared" si="61"/>
        <v>-26.573991272525816</v>
      </c>
      <c r="AL274" s="14">
        <f t="shared" si="62"/>
        <v>-25.157062044182382</v>
      </c>
      <c r="AP274" s="38">
        <f t="shared" si="66"/>
        <v>-23.672047081897137</v>
      </c>
      <c r="AQ274" s="38">
        <f t="shared" si="67"/>
        <v>-23.825182520549554</v>
      </c>
      <c r="AR274" s="38">
        <f t="shared" si="68"/>
        <v>-23.518911643244721</v>
      </c>
      <c r="AS274" s="38">
        <f t="shared" si="69"/>
        <v>-23.978317959201974</v>
      </c>
      <c r="AT274" s="38">
        <f t="shared" si="70"/>
        <v>-23.365776204592301</v>
      </c>
      <c r="AU274" s="38">
        <f t="shared" si="71"/>
        <v>-24.13145339785439</v>
      </c>
      <c r="AV274" s="38">
        <f t="shared" si="72"/>
        <v>-23.212640765939884</v>
      </c>
    </row>
    <row r="275" spans="1:48">
      <c r="A275">
        <v>274</v>
      </c>
      <c r="B275" s="98">
        <v>40086</v>
      </c>
      <c r="C275" s="8">
        <v>2.5019999999999998</v>
      </c>
      <c r="D275" s="5">
        <v>12</v>
      </c>
      <c r="E275" s="36" t="s">
        <v>149</v>
      </c>
      <c r="F275" s="14">
        <v>-25.840520000000001</v>
      </c>
      <c r="G275" s="14">
        <v>0.96294758836416006</v>
      </c>
      <c r="H275" s="14">
        <v>-23.862141147999999</v>
      </c>
      <c r="I275" s="3">
        <v>-23.491</v>
      </c>
      <c r="J275" s="14">
        <v>-25.840520000000001</v>
      </c>
      <c r="K275" s="14">
        <v>-23.862141147999999</v>
      </c>
      <c r="L275"/>
      <c r="M275"/>
      <c r="N275"/>
      <c r="O275"/>
      <c r="P275"/>
      <c r="AC275" s="14"/>
      <c r="AD275" s="14"/>
      <c r="AE275" s="14"/>
      <c r="AJ275" s="14">
        <f t="shared" si="65"/>
        <v>-25.865526658354099</v>
      </c>
      <c r="AK275" s="14">
        <f t="shared" si="61"/>
        <v>-26.573991272525816</v>
      </c>
      <c r="AL275" s="14">
        <f t="shared" si="62"/>
        <v>-25.157062044182382</v>
      </c>
      <c r="AP275" s="38">
        <f t="shared" si="66"/>
        <v>-23.672047081897137</v>
      </c>
      <c r="AQ275" s="38">
        <f t="shared" si="67"/>
        <v>-23.825182520549554</v>
      </c>
      <c r="AR275" s="38">
        <f t="shared" si="68"/>
        <v>-23.518911643244721</v>
      </c>
      <c r="AS275" s="38">
        <f t="shared" si="69"/>
        <v>-23.978317959201974</v>
      </c>
      <c r="AT275" s="38">
        <f t="shared" si="70"/>
        <v>-23.365776204592301</v>
      </c>
      <c r="AU275" s="38">
        <f t="shared" si="71"/>
        <v>-24.13145339785439</v>
      </c>
      <c r="AV275" s="38">
        <f t="shared" si="72"/>
        <v>-23.212640765939884</v>
      </c>
    </row>
    <row r="276" spans="1:48">
      <c r="A276">
        <v>275</v>
      </c>
      <c r="B276" s="98">
        <v>40086</v>
      </c>
      <c r="C276" s="8">
        <v>2.5270000000000001</v>
      </c>
      <c r="D276" s="5">
        <v>26</v>
      </c>
      <c r="E276" s="36" t="s">
        <v>150</v>
      </c>
      <c r="F276" s="14">
        <v>-25.700530000000001</v>
      </c>
      <c r="G276" s="14">
        <v>0.97153353595013192</v>
      </c>
      <c r="H276" s="14">
        <v>-23.720765246999999</v>
      </c>
      <c r="I276" s="3">
        <v>-23.491</v>
      </c>
      <c r="J276" s="14">
        <v>-25.700530000000001</v>
      </c>
      <c r="K276" s="14">
        <v>-23.720765246999999</v>
      </c>
      <c r="L276"/>
      <c r="M276"/>
      <c r="N276"/>
      <c r="O276"/>
      <c r="P276"/>
      <c r="AC276" s="14"/>
      <c r="AD276" s="14"/>
      <c r="AE276" s="14"/>
      <c r="AJ276" s="14">
        <f t="shared" si="65"/>
        <v>-25.865526658354099</v>
      </c>
      <c r="AK276" s="14">
        <f t="shared" si="61"/>
        <v>-26.573991272525816</v>
      </c>
      <c r="AL276" s="14">
        <f t="shared" si="62"/>
        <v>-25.157062044182382</v>
      </c>
      <c r="AP276" s="38">
        <f t="shared" si="66"/>
        <v>-23.672047081897137</v>
      </c>
      <c r="AQ276" s="38">
        <f t="shared" si="67"/>
        <v>-23.825182520549554</v>
      </c>
      <c r="AR276" s="38">
        <f t="shared" si="68"/>
        <v>-23.518911643244721</v>
      </c>
      <c r="AS276" s="38">
        <f t="shared" si="69"/>
        <v>-23.978317959201974</v>
      </c>
      <c r="AT276" s="38">
        <f t="shared" si="70"/>
        <v>-23.365776204592301</v>
      </c>
      <c r="AU276" s="38">
        <f t="shared" si="71"/>
        <v>-24.13145339785439</v>
      </c>
      <c r="AV276" s="38">
        <f t="shared" si="72"/>
        <v>-23.212640765939884</v>
      </c>
    </row>
    <row r="277" spans="1:48">
      <c r="A277">
        <v>276</v>
      </c>
      <c r="B277" s="98">
        <v>40086</v>
      </c>
      <c r="C277" s="8">
        <v>2.5230000000000001</v>
      </c>
      <c r="D277" s="5">
        <v>39</v>
      </c>
      <c r="E277" s="36" t="s">
        <v>151</v>
      </c>
      <c r="F277" s="14">
        <v>-26.10915</v>
      </c>
      <c r="G277" s="14">
        <v>0.99794889107711815</v>
      </c>
      <c r="H277" s="14">
        <v>-24.133430584999999</v>
      </c>
      <c r="I277" s="3">
        <v>-23.491</v>
      </c>
      <c r="J277" s="14">
        <v>-26.10915</v>
      </c>
      <c r="K277" s="14">
        <v>-24.133430584999999</v>
      </c>
      <c r="L277"/>
      <c r="M277"/>
      <c r="N277"/>
      <c r="O277"/>
      <c r="P277"/>
      <c r="AC277" s="14"/>
      <c r="AD277" s="14"/>
      <c r="AE277" s="14"/>
      <c r="AJ277" s="14">
        <f t="shared" si="65"/>
        <v>-25.865526658354099</v>
      </c>
      <c r="AK277" s="14">
        <f t="shared" si="61"/>
        <v>-26.573991272525816</v>
      </c>
      <c r="AL277" s="14">
        <f t="shared" si="62"/>
        <v>-25.157062044182382</v>
      </c>
      <c r="AP277" s="38">
        <f t="shared" si="66"/>
        <v>-23.672047081897137</v>
      </c>
      <c r="AQ277" s="38">
        <f t="shared" si="67"/>
        <v>-23.825182520549554</v>
      </c>
      <c r="AR277" s="38">
        <f t="shared" si="68"/>
        <v>-23.518911643244721</v>
      </c>
      <c r="AS277" s="38">
        <f t="shared" si="69"/>
        <v>-23.978317959201974</v>
      </c>
      <c r="AT277" s="38">
        <f t="shared" si="70"/>
        <v>-23.365776204592301</v>
      </c>
      <c r="AU277" s="38">
        <f t="shared" si="71"/>
        <v>-24.13145339785439</v>
      </c>
      <c r="AV277" s="38">
        <f t="shared" si="72"/>
        <v>-23.212640765939884</v>
      </c>
    </row>
    <row r="278" spans="1:48">
      <c r="A278">
        <v>277</v>
      </c>
      <c r="B278" s="98">
        <v>40086</v>
      </c>
      <c r="C278" s="8">
        <v>2.4849999999999999</v>
      </c>
      <c r="D278" s="5">
        <v>49</v>
      </c>
      <c r="E278" s="36" t="s">
        <v>168</v>
      </c>
      <c r="F278" s="14">
        <v>-25.857119999999998</v>
      </c>
      <c r="G278" s="14">
        <v>0.99935430615995602</v>
      </c>
      <c r="H278" s="14">
        <v>-23.878905487999997</v>
      </c>
      <c r="I278" s="3">
        <v>-23.491</v>
      </c>
      <c r="J278" s="14">
        <v>-25.857119999999998</v>
      </c>
      <c r="K278" s="14">
        <v>-23.878905487999997</v>
      </c>
      <c r="L278"/>
      <c r="M278"/>
      <c r="N278"/>
      <c r="O278"/>
      <c r="P278"/>
      <c r="AC278" s="14"/>
      <c r="AD278" s="14"/>
      <c r="AE278" s="14"/>
      <c r="AJ278" s="14">
        <f t="shared" si="65"/>
        <v>-25.865526658354099</v>
      </c>
      <c r="AK278" s="14">
        <f t="shared" si="61"/>
        <v>-26.573991272525816</v>
      </c>
      <c r="AL278" s="14">
        <f t="shared" si="62"/>
        <v>-25.157062044182382</v>
      </c>
      <c r="AP278" s="38">
        <f t="shared" si="66"/>
        <v>-23.672047081897137</v>
      </c>
      <c r="AQ278" s="38">
        <f t="shared" si="67"/>
        <v>-23.825182520549554</v>
      </c>
      <c r="AR278" s="38">
        <f t="shared" si="68"/>
        <v>-23.518911643244721</v>
      </c>
      <c r="AS278" s="38">
        <f t="shared" si="69"/>
        <v>-23.978317959201974</v>
      </c>
      <c r="AT278" s="38">
        <f t="shared" si="70"/>
        <v>-23.365776204592301</v>
      </c>
      <c r="AU278" s="38">
        <f t="shared" si="71"/>
        <v>-24.13145339785439</v>
      </c>
      <c r="AV278" s="38">
        <f t="shared" si="72"/>
        <v>-23.212640765939884</v>
      </c>
    </row>
    <row r="279" spans="1:48">
      <c r="A279">
        <v>278</v>
      </c>
      <c r="B279" s="98">
        <v>40086</v>
      </c>
      <c r="C279" s="8">
        <v>2.1190000000000002</v>
      </c>
      <c r="D279" s="5">
        <v>67</v>
      </c>
      <c r="E279" s="36" t="s">
        <v>152</v>
      </c>
      <c r="F279" s="14">
        <v>-25.617080000000001</v>
      </c>
      <c r="G279" s="14">
        <v>0.96102780634326823</v>
      </c>
      <c r="H279" s="14">
        <v>-23.636489092000001</v>
      </c>
      <c r="I279" s="3">
        <v>-23.491</v>
      </c>
      <c r="J279" s="14">
        <v>-25.617080000000001</v>
      </c>
      <c r="K279" s="14">
        <v>-23.636489092000001</v>
      </c>
      <c r="L279"/>
      <c r="M279"/>
      <c r="N279"/>
      <c r="O279"/>
      <c r="P279"/>
      <c r="AC279" s="14"/>
      <c r="AD279" s="14"/>
      <c r="AE279" s="14"/>
      <c r="AJ279" s="14">
        <f t="shared" si="65"/>
        <v>-25.865526658354099</v>
      </c>
      <c r="AK279" s="14">
        <f t="shared" si="61"/>
        <v>-26.573991272525816</v>
      </c>
      <c r="AL279" s="14">
        <f t="shared" si="62"/>
        <v>-25.157062044182382</v>
      </c>
      <c r="AP279" s="38">
        <f t="shared" si="66"/>
        <v>-23.672047081897137</v>
      </c>
      <c r="AQ279" s="38">
        <f t="shared" si="67"/>
        <v>-23.825182520549554</v>
      </c>
      <c r="AR279" s="38">
        <f t="shared" si="68"/>
        <v>-23.518911643244721</v>
      </c>
      <c r="AS279" s="38">
        <f t="shared" si="69"/>
        <v>-23.978317959201974</v>
      </c>
      <c r="AT279" s="38">
        <f t="shared" si="70"/>
        <v>-23.365776204592301</v>
      </c>
      <c r="AU279" s="38">
        <f t="shared" si="71"/>
        <v>-24.13145339785439</v>
      </c>
      <c r="AV279" s="38">
        <f t="shared" si="72"/>
        <v>-23.212640765939884</v>
      </c>
    </row>
    <row r="280" spans="1:48">
      <c r="A280">
        <v>279</v>
      </c>
      <c r="B280" s="98">
        <v>40086</v>
      </c>
      <c r="C280" s="8">
        <v>2.819</v>
      </c>
      <c r="D280" s="5">
        <v>75</v>
      </c>
      <c r="E280" s="36" t="s">
        <v>153</v>
      </c>
      <c r="F280" s="14">
        <v>-25.89827</v>
      </c>
      <c r="G280" s="14">
        <v>0.97281407853937174</v>
      </c>
      <c r="H280" s="14">
        <v>-23.920462872999998</v>
      </c>
      <c r="I280" s="3">
        <v>-23.491</v>
      </c>
      <c r="J280" s="14">
        <v>-25.89827</v>
      </c>
      <c r="K280" s="14">
        <v>-23.920462872999998</v>
      </c>
      <c r="L280"/>
      <c r="M280"/>
      <c r="N280"/>
      <c r="O280"/>
      <c r="P280"/>
      <c r="AC280" s="14"/>
      <c r="AD280" s="14"/>
      <c r="AE280" s="14"/>
      <c r="AJ280" s="14">
        <f t="shared" si="65"/>
        <v>-25.865526658354099</v>
      </c>
      <c r="AK280" s="14">
        <f t="shared" si="61"/>
        <v>-26.573991272525816</v>
      </c>
      <c r="AL280" s="14">
        <f t="shared" si="62"/>
        <v>-25.157062044182382</v>
      </c>
      <c r="AP280" s="38">
        <f t="shared" si="66"/>
        <v>-23.672047081897137</v>
      </c>
      <c r="AQ280" s="38">
        <f t="shared" si="67"/>
        <v>-23.825182520549554</v>
      </c>
      <c r="AR280" s="38">
        <f t="shared" si="68"/>
        <v>-23.518911643244721</v>
      </c>
      <c r="AS280" s="38">
        <f t="shared" si="69"/>
        <v>-23.978317959201974</v>
      </c>
      <c r="AT280" s="38">
        <f t="shared" si="70"/>
        <v>-23.365776204592301</v>
      </c>
      <c r="AU280" s="38">
        <f t="shared" si="71"/>
        <v>-24.13145339785439</v>
      </c>
      <c r="AV280" s="38">
        <f t="shared" si="72"/>
        <v>-23.212640765939884</v>
      </c>
    </row>
    <row r="281" spans="1:48">
      <c r="A281">
        <v>280</v>
      </c>
      <c r="B281" s="98">
        <v>40086</v>
      </c>
      <c r="C281" s="8">
        <v>2.5129999999999999</v>
      </c>
      <c r="D281" s="5">
        <v>84</v>
      </c>
      <c r="E281" s="36" t="s">
        <v>154</v>
      </c>
      <c r="F281" s="14">
        <v>-25.88954</v>
      </c>
      <c r="G281" s="14">
        <v>0.9842767938984438</v>
      </c>
      <c r="H281" s="14">
        <v>-23.911646445999999</v>
      </c>
      <c r="I281" s="3">
        <v>-23.491</v>
      </c>
      <c r="J281" s="14">
        <v>-25.88954</v>
      </c>
      <c r="K281" s="14">
        <v>-23.911646445999999</v>
      </c>
      <c r="L281"/>
      <c r="M281"/>
      <c r="N281"/>
      <c r="O281"/>
      <c r="P281"/>
      <c r="AC281" s="14"/>
      <c r="AD281" s="14"/>
      <c r="AE281" s="14"/>
      <c r="AJ281" s="14">
        <f t="shared" si="65"/>
        <v>-25.865526658354099</v>
      </c>
      <c r="AK281" s="14">
        <f t="shared" si="61"/>
        <v>-26.573991272525816</v>
      </c>
      <c r="AL281" s="14">
        <f t="shared" si="62"/>
        <v>-25.157062044182382</v>
      </c>
      <c r="AP281" s="38">
        <f t="shared" si="66"/>
        <v>-23.672047081897137</v>
      </c>
      <c r="AQ281" s="38">
        <f t="shared" si="67"/>
        <v>-23.825182520549554</v>
      </c>
      <c r="AR281" s="38">
        <f t="shared" si="68"/>
        <v>-23.518911643244721</v>
      </c>
      <c r="AS281" s="38">
        <f t="shared" si="69"/>
        <v>-23.978317959201974</v>
      </c>
      <c r="AT281" s="38">
        <f t="shared" si="70"/>
        <v>-23.365776204592301</v>
      </c>
      <c r="AU281" s="38">
        <f t="shared" si="71"/>
        <v>-24.13145339785439</v>
      </c>
      <c r="AV281" s="38">
        <f t="shared" si="72"/>
        <v>-23.212640765939884</v>
      </c>
    </row>
    <row r="282" spans="1:48">
      <c r="A282">
        <v>281</v>
      </c>
      <c r="B282" s="98">
        <v>40091</v>
      </c>
      <c r="C282" s="57">
        <v>2.9830000000000001</v>
      </c>
      <c r="D282" s="101">
        <v>4</v>
      </c>
      <c r="E282" s="146" t="s">
        <v>57</v>
      </c>
      <c r="F282" s="60">
        <v>-25.980699999999999</v>
      </c>
      <c r="G282" s="14">
        <v>0.97200382151579623</v>
      </c>
      <c r="H282" s="60">
        <v>-23.897921720000003</v>
      </c>
      <c r="I282" s="3">
        <v>-23.491</v>
      </c>
      <c r="J282" s="60">
        <v>-25.980699999999999</v>
      </c>
      <c r="K282" s="60">
        <v>-23.897921720000003</v>
      </c>
      <c r="L282"/>
      <c r="M282"/>
      <c r="N282"/>
      <c r="O282"/>
      <c r="P282"/>
      <c r="AD282" s="14"/>
      <c r="AE282" s="14"/>
      <c r="AF282" s="14"/>
      <c r="AJ282" s="14">
        <f t="shared" si="65"/>
        <v>-25.865526658354099</v>
      </c>
      <c r="AK282" s="14">
        <f t="shared" si="61"/>
        <v>-26.573991272525816</v>
      </c>
      <c r="AL282" s="14">
        <f t="shared" si="62"/>
        <v>-25.157062044182382</v>
      </c>
      <c r="AP282" s="38">
        <f t="shared" si="66"/>
        <v>-23.672047081897137</v>
      </c>
      <c r="AQ282" s="38">
        <f t="shared" si="67"/>
        <v>-23.825182520549554</v>
      </c>
      <c r="AR282" s="38">
        <f t="shared" si="68"/>
        <v>-23.518911643244721</v>
      </c>
      <c r="AS282" s="38">
        <f t="shared" si="69"/>
        <v>-23.978317959201974</v>
      </c>
      <c r="AT282" s="38">
        <f t="shared" si="70"/>
        <v>-23.365776204592301</v>
      </c>
      <c r="AU282" s="38">
        <f t="shared" si="71"/>
        <v>-24.13145339785439</v>
      </c>
      <c r="AV282" s="38">
        <f t="shared" si="72"/>
        <v>-23.212640765939884</v>
      </c>
    </row>
    <row r="283" spans="1:48">
      <c r="A283">
        <v>282</v>
      </c>
      <c r="B283" s="98">
        <v>40091</v>
      </c>
      <c r="C283" s="57">
        <v>3.0659999999999998</v>
      </c>
      <c r="D283" s="101">
        <v>12</v>
      </c>
      <c r="E283" s="146" t="s">
        <v>62</v>
      </c>
      <c r="F283" s="60">
        <v>-26.181419999999999</v>
      </c>
      <c r="G283" s="14">
        <v>1.0273792009037237</v>
      </c>
      <c r="H283" s="60">
        <v>-24.102575832000003</v>
      </c>
      <c r="I283" s="3">
        <v>-23.491</v>
      </c>
      <c r="J283" s="60">
        <v>-26.181419999999999</v>
      </c>
      <c r="K283" s="60">
        <v>-24.102575832000003</v>
      </c>
      <c r="L283"/>
      <c r="M283"/>
      <c r="N283"/>
      <c r="O283"/>
      <c r="P283"/>
      <c r="AD283" s="14"/>
      <c r="AE283" s="14"/>
      <c r="AF283" s="14"/>
      <c r="AJ283" s="14">
        <f t="shared" si="65"/>
        <v>-25.865526658354099</v>
      </c>
      <c r="AK283" s="14">
        <f t="shared" si="61"/>
        <v>-26.573991272525816</v>
      </c>
      <c r="AL283" s="14">
        <f t="shared" si="62"/>
        <v>-25.157062044182382</v>
      </c>
      <c r="AP283" s="38">
        <f t="shared" si="66"/>
        <v>-23.672047081897137</v>
      </c>
      <c r="AQ283" s="38">
        <f t="shared" si="67"/>
        <v>-23.825182520549554</v>
      </c>
      <c r="AR283" s="38">
        <f t="shared" si="68"/>
        <v>-23.518911643244721</v>
      </c>
      <c r="AS283" s="38">
        <f t="shared" si="69"/>
        <v>-23.978317959201974</v>
      </c>
      <c r="AT283" s="38">
        <f t="shared" si="70"/>
        <v>-23.365776204592301</v>
      </c>
      <c r="AU283" s="38">
        <f t="shared" si="71"/>
        <v>-24.13145339785439</v>
      </c>
      <c r="AV283" s="38">
        <f t="shared" si="72"/>
        <v>-23.212640765939884</v>
      </c>
    </row>
    <row r="284" spans="1:48">
      <c r="A284">
        <v>283</v>
      </c>
      <c r="B284" s="98">
        <v>40091</v>
      </c>
      <c r="C284" s="57">
        <v>2.9740000000000002</v>
      </c>
      <c r="D284" s="101">
        <v>26</v>
      </c>
      <c r="E284" s="146" t="s">
        <v>64</v>
      </c>
      <c r="F284" s="60">
        <v>-25.856249999999999</v>
      </c>
      <c r="G284" s="14">
        <v>0.97915771058917223</v>
      </c>
      <c r="H284" s="60">
        <v>-23.7710325</v>
      </c>
      <c r="I284" s="3">
        <v>-23.491</v>
      </c>
      <c r="J284" s="60">
        <v>-25.856249999999999</v>
      </c>
      <c r="K284" s="60">
        <v>-23.7710325</v>
      </c>
      <c r="L284"/>
      <c r="M284"/>
      <c r="N284"/>
      <c r="O284"/>
      <c r="P284"/>
      <c r="AD284" s="14"/>
      <c r="AE284" s="14"/>
      <c r="AF284" s="14"/>
      <c r="AJ284" s="14">
        <f t="shared" si="65"/>
        <v>-25.865526658354099</v>
      </c>
      <c r="AK284" s="14">
        <f t="shared" si="61"/>
        <v>-26.573991272525816</v>
      </c>
      <c r="AL284" s="14">
        <f t="shared" si="62"/>
        <v>-25.157062044182382</v>
      </c>
      <c r="AP284" s="38">
        <f t="shared" si="66"/>
        <v>-23.672047081897137</v>
      </c>
      <c r="AQ284" s="38">
        <f t="shared" si="67"/>
        <v>-23.825182520549554</v>
      </c>
      <c r="AR284" s="38">
        <f t="shared" si="68"/>
        <v>-23.518911643244721</v>
      </c>
      <c r="AS284" s="38">
        <f t="shared" si="69"/>
        <v>-23.978317959201974</v>
      </c>
      <c r="AT284" s="38">
        <f t="shared" si="70"/>
        <v>-23.365776204592301</v>
      </c>
      <c r="AU284" s="38">
        <f t="shared" si="71"/>
        <v>-24.13145339785439</v>
      </c>
      <c r="AV284" s="38">
        <f t="shared" si="72"/>
        <v>-23.212640765939884</v>
      </c>
    </row>
    <row r="285" spans="1:48">
      <c r="A285">
        <v>284</v>
      </c>
      <c r="B285" s="98">
        <v>40091</v>
      </c>
      <c r="C285" s="57">
        <v>2.9929999999999999</v>
      </c>
      <c r="D285" s="101">
        <v>39</v>
      </c>
      <c r="E285" s="146" t="s">
        <v>66</v>
      </c>
      <c r="F285" s="60">
        <v>-25.88908</v>
      </c>
      <c r="G285" s="14">
        <v>0.97421296974394367</v>
      </c>
      <c r="H285" s="60">
        <v>-23.804505968000004</v>
      </c>
      <c r="I285" s="3">
        <v>-23.491</v>
      </c>
      <c r="J285" s="60">
        <v>-25.88908</v>
      </c>
      <c r="K285" s="60">
        <v>-23.804505968000004</v>
      </c>
      <c r="L285"/>
      <c r="M285"/>
      <c r="N285"/>
      <c r="O285"/>
      <c r="P285"/>
      <c r="AD285" s="14"/>
      <c r="AE285" s="14"/>
      <c r="AF285" s="14"/>
      <c r="AJ285" s="14">
        <f t="shared" si="65"/>
        <v>-25.865526658354099</v>
      </c>
      <c r="AK285" s="14">
        <f t="shared" si="61"/>
        <v>-26.573991272525816</v>
      </c>
      <c r="AL285" s="14">
        <f t="shared" si="62"/>
        <v>-25.157062044182382</v>
      </c>
      <c r="AP285" s="38">
        <f t="shared" si="66"/>
        <v>-23.672047081897137</v>
      </c>
      <c r="AQ285" s="38">
        <f t="shared" si="67"/>
        <v>-23.825182520549554</v>
      </c>
      <c r="AR285" s="38">
        <f t="shared" si="68"/>
        <v>-23.518911643244721</v>
      </c>
      <c r="AS285" s="38">
        <f t="shared" si="69"/>
        <v>-23.978317959201974</v>
      </c>
      <c r="AT285" s="38">
        <f t="shared" si="70"/>
        <v>-23.365776204592301</v>
      </c>
      <c r="AU285" s="38">
        <f t="shared" si="71"/>
        <v>-24.13145339785439</v>
      </c>
      <c r="AV285" s="38">
        <f t="shared" si="72"/>
        <v>-23.212640765939884</v>
      </c>
    </row>
    <row r="286" spans="1:48">
      <c r="A286">
        <v>285</v>
      </c>
      <c r="B286" s="98">
        <v>40091</v>
      </c>
      <c r="C286" s="57">
        <v>2.86</v>
      </c>
      <c r="D286" s="101">
        <v>49</v>
      </c>
      <c r="E286" s="146" t="s">
        <v>130</v>
      </c>
      <c r="F286" s="60">
        <v>-25.8444</v>
      </c>
      <c r="G286" s="14">
        <v>0.97685423958241935</v>
      </c>
      <c r="H286" s="60">
        <v>-23.758950240000004</v>
      </c>
      <c r="I286" s="3">
        <v>-23.491</v>
      </c>
      <c r="J286" s="60">
        <v>-25.8444</v>
      </c>
      <c r="K286" s="60">
        <v>-23.758950240000004</v>
      </c>
      <c r="L286"/>
      <c r="M286"/>
      <c r="N286"/>
      <c r="O286"/>
      <c r="P286"/>
      <c r="AD286" s="14"/>
      <c r="AE286" s="14"/>
      <c r="AF286" s="14"/>
      <c r="AJ286" s="14">
        <f t="shared" si="65"/>
        <v>-25.865526658354099</v>
      </c>
      <c r="AK286" s="14">
        <f t="shared" si="61"/>
        <v>-26.573991272525816</v>
      </c>
      <c r="AL286" s="14">
        <f t="shared" si="62"/>
        <v>-25.157062044182382</v>
      </c>
      <c r="AP286" s="38">
        <f t="shared" si="66"/>
        <v>-23.672047081897137</v>
      </c>
      <c r="AQ286" s="38">
        <f t="shared" si="67"/>
        <v>-23.825182520549554</v>
      </c>
      <c r="AR286" s="38">
        <f t="shared" si="68"/>
        <v>-23.518911643244721</v>
      </c>
      <c r="AS286" s="38">
        <f t="shared" si="69"/>
        <v>-23.978317959201974</v>
      </c>
      <c r="AT286" s="38">
        <f t="shared" si="70"/>
        <v>-23.365776204592301</v>
      </c>
      <c r="AU286" s="38">
        <f t="shared" si="71"/>
        <v>-24.13145339785439</v>
      </c>
      <c r="AV286" s="38">
        <f t="shared" si="72"/>
        <v>-23.212640765939884</v>
      </c>
    </row>
    <row r="287" spans="1:48">
      <c r="A287">
        <v>286</v>
      </c>
      <c r="B287" s="98">
        <v>40091</v>
      </c>
      <c r="C287" s="57">
        <v>2.8029999999999999</v>
      </c>
      <c r="D287" s="101">
        <v>67</v>
      </c>
      <c r="E287" s="146" t="s">
        <v>68</v>
      </c>
      <c r="F287" s="60">
        <v>-25.694690000000001</v>
      </c>
      <c r="G287" s="14">
        <v>0.97675596607464321</v>
      </c>
      <c r="H287" s="60">
        <v>-23.606305924000004</v>
      </c>
      <c r="I287" s="3">
        <v>-23.491</v>
      </c>
      <c r="J287" s="60">
        <v>-25.694690000000001</v>
      </c>
      <c r="K287" s="60">
        <v>-23.606305924000004</v>
      </c>
      <c r="L287"/>
      <c r="M287"/>
      <c r="N287"/>
      <c r="O287"/>
      <c r="P287"/>
      <c r="AD287" s="14"/>
      <c r="AE287" s="14"/>
      <c r="AF287" s="14"/>
      <c r="AJ287" s="14">
        <f t="shared" si="65"/>
        <v>-25.865526658354099</v>
      </c>
      <c r="AK287" s="14">
        <f t="shared" ref="AK287:AK350" si="73">AJ287-3*$AH$3</f>
        <v>-26.573991272525816</v>
      </c>
      <c r="AL287" s="14">
        <f t="shared" ref="AL287:AL350" si="74">AJ287+3*$AH$3</f>
        <v>-25.157062044182382</v>
      </c>
      <c r="AP287" s="38">
        <f t="shared" si="66"/>
        <v>-23.672047081897137</v>
      </c>
      <c r="AQ287" s="38">
        <f t="shared" si="67"/>
        <v>-23.825182520549554</v>
      </c>
      <c r="AR287" s="38">
        <f t="shared" si="68"/>
        <v>-23.518911643244721</v>
      </c>
      <c r="AS287" s="38">
        <f t="shared" si="69"/>
        <v>-23.978317959201974</v>
      </c>
      <c r="AT287" s="38">
        <f t="shared" si="70"/>
        <v>-23.365776204592301</v>
      </c>
      <c r="AU287" s="38">
        <f t="shared" si="71"/>
        <v>-24.13145339785439</v>
      </c>
      <c r="AV287" s="38">
        <f t="shared" si="72"/>
        <v>-23.212640765939884</v>
      </c>
    </row>
    <row r="288" spans="1:48">
      <c r="A288">
        <v>287</v>
      </c>
      <c r="B288" s="98">
        <v>40091</v>
      </c>
      <c r="C288" s="57">
        <v>2.4319999999999999</v>
      </c>
      <c r="D288" s="101">
        <v>75</v>
      </c>
      <c r="E288" s="146" t="s">
        <v>70</v>
      </c>
      <c r="F288" s="60">
        <v>-25.842479999999998</v>
      </c>
      <c r="G288" s="14">
        <v>0.9754206836540249</v>
      </c>
      <c r="H288" s="60">
        <v>-23.756992608000001</v>
      </c>
      <c r="I288" s="3">
        <v>-23.491</v>
      </c>
      <c r="J288" s="60">
        <v>-25.842479999999998</v>
      </c>
      <c r="K288" s="60">
        <v>-23.756992608000001</v>
      </c>
      <c r="L288"/>
      <c r="M288"/>
      <c r="N288"/>
      <c r="O288"/>
      <c r="P288"/>
      <c r="AD288" s="14"/>
      <c r="AE288" s="14"/>
      <c r="AF288" s="14"/>
      <c r="AJ288" s="14">
        <f t="shared" si="65"/>
        <v>-25.865526658354099</v>
      </c>
      <c r="AK288" s="14">
        <f t="shared" si="73"/>
        <v>-26.573991272525816</v>
      </c>
      <c r="AL288" s="14">
        <f t="shared" si="74"/>
        <v>-25.157062044182382</v>
      </c>
      <c r="AP288" s="38">
        <f t="shared" si="66"/>
        <v>-23.672047081897137</v>
      </c>
      <c r="AQ288" s="38">
        <f t="shared" si="67"/>
        <v>-23.825182520549554</v>
      </c>
      <c r="AR288" s="38">
        <f t="shared" si="68"/>
        <v>-23.518911643244721</v>
      </c>
      <c r="AS288" s="38">
        <f t="shared" si="69"/>
        <v>-23.978317959201974</v>
      </c>
      <c r="AT288" s="38">
        <f t="shared" si="70"/>
        <v>-23.365776204592301</v>
      </c>
      <c r="AU288" s="38">
        <f t="shared" si="71"/>
        <v>-24.13145339785439</v>
      </c>
      <c r="AV288" s="38">
        <f t="shared" si="72"/>
        <v>-23.212640765939884</v>
      </c>
    </row>
    <row r="289" spans="1:48">
      <c r="A289">
        <v>288</v>
      </c>
      <c r="B289" s="98">
        <v>40091</v>
      </c>
      <c r="C289" s="57">
        <v>2.859</v>
      </c>
      <c r="D289" s="101">
        <v>84</v>
      </c>
      <c r="E289" s="146" t="s">
        <v>72</v>
      </c>
      <c r="F289" s="60">
        <v>-25.693919999999999</v>
      </c>
      <c r="G289" s="14">
        <v>0.97200432064495168</v>
      </c>
      <c r="H289" s="60">
        <v>-23.605520832</v>
      </c>
      <c r="I289" s="3">
        <v>-23.491</v>
      </c>
      <c r="J289" s="60">
        <v>-25.693919999999999</v>
      </c>
      <c r="K289" s="60">
        <v>-23.605520832</v>
      </c>
      <c r="L289"/>
      <c r="M289"/>
      <c r="N289"/>
      <c r="O289"/>
      <c r="P289"/>
      <c r="AD289" s="14"/>
      <c r="AE289" s="14"/>
      <c r="AF289" s="14"/>
      <c r="AJ289" s="14">
        <f t="shared" si="65"/>
        <v>-25.865526658354099</v>
      </c>
      <c r="AK289" s="14">
        <f t="shared" si="73"/>
        <v>-26.573991272525816</v>
      </c>
      <c r="AL289" s="14">
        <f t="shared" si="74"/>
        <v>-25.157062044182382</v>
      </c>
      <c r="AP289" s="38">
        <f t="shared" si="66"/>
        <v>-23.672047081897137</v>
      </c>
      <c r="AQ289" s="38">
        <f t="shared" si="67"/>
        <v>-23.825182520549554</v>
      </c>
      <c r="AR289" s="38">
        <f t="shared" si="68"/>
        <v>-23.518911643244721</v>
      </c>
      <c r="AS289" s="38">
        <f t="shared" si="69"/>
        <v>-23.978317959201974</v>
      </c>
      <c r="AT289" s="38">
        <f t="shared" si="70"/>
        <v>-23.365776204592301</v>
      </c>
      <c r="AU289" s="38">
        <f t="shared" si="71"/>
        <v>-24.13145339785439</v>
      </c>
      <c r="AV289" s="38">
        <f t="shared" si="72"/>
        <v>-23.212640765939884</v>
      </c>
    </row>
    <row r="290" spans="1:48">
      <c r="A290">
        <v>289</v>
      </c>
      <c r="B290" s="98">
        <v>40091</v>
      </c>
      <c r="C290" s="57">
        <v>2.9649999999999999</v>
      </c>
      <c r="D290" s="101">
        <v>98</v>
      </c>
      <c r="E290" s="146" t="s">
        <v>59</v>
      </c>
      <c r="F290" s="60">
        <v>-25.87745</v>
      </c>
      <c r="G290" s="14">
        <v>0.98650648640983074</v>
      </c>
      <c r="H290" s="60">
        <v>-23.792648020000001</v>
      </c>
      <c r="I290" s="3">
        <v>-23.491</v>
      </c>
      <c r="J290" s="60">
        <v>-25.87745</v>
      </c>
      <c r="K290" s="60">
        <v>-23.792648020000001</v>
      </c>
      <c r="L290"/>
      <c r="M290"/>
      <c r="N290"/>
      <c r="O290"/>
      <c r="P290"/>
      <c r="AD290" s="14"/>
      <c r="AE290" s="14"/>
      <c r="AF290" s="14"/>
      <c r="AJ290" s="14">
        <f t="shared" si="65"/>
        <v>-25.865526658354099</v>
      </c>
      <c r="AK290" s="14">
        <f t="shared" si="73"/>
        <v>-26.573991272525816</v>
      </c>
      <c r="AL290" s="14">
        <f t="shared" si="74"/>
        <v>-25.157062044182382</v>
      </c>
      <c r="AP290" s="38">
        <f t="shared" si="66"/>
        <v>-23.672047081897137</v>
      </c>
      <c r="AQ290" s="38">
        <f t="shared" si="67"/>
        <v>-23.825182520549554</v>
      </c>
      <c r="AR290" s="38">
        <f t="shared" si="68"/>
        <v>-23.518911643244721</v>
      </c>
      <c r="AS290" s="38">
        <f t="shared" si="69"/>
        <v>-23.978317959201974</v>
      </c>
      <c r="AT290" s="38">
        <f t="shared" si="70"/>
        <v>-23.365776204592301</v>
      </c>
      <c r="AU290" s="38">
        <f t="shared" si="71"/>
        <v>-24.13145339785439</v>
      </c>
      <c r="AV290" s="38">
        <f t="shared" si="72"/>
        <v>-23.212640765939884</v>
      </c>
    </row>
    <row r="291" spans="1:48">
      <c r="A291">
        <v>290</v>
      </c>
      <c r="B291" s="98">
        <v>40092</v>
      </c>
      <c r="C291" s="57">
        <v>2.9710000000000001</v>
      </c>
      <c r="D291" s="101">
        <v>4</v>
      </c>
      <c r="E291" s="146" t="s">
        <v>57</v>
      </c>
      <c r="F291" s="60">
        <v>-26.278729999999999</v>
      </c>
      <c r="G291" s="14">
        <v>0.97199266383306826</v>
      </c>
      <c r="H291" s="60">
        <v>-23.911061301</v>
      </c>
      <c r="I291" s="3">
        <v>-23.491</v>
      </c>
      <c r="J291" s="60">
        <v>-26.278729999999999</v>
      </c>
      <c r="K291" s="60">
        <v>-23.911061301</v>
      </c>
      <c r="L291"/>
      <c r="M291"/>
      <c r="N291"/>
      <c r="O291"/>
      <c r="P291"/>
      <c r="AE291" s="14"/>
      <c r="AF291" s="14"/>
      <c r="AG291" s="14"/>
      <c r="AJ291" s="14">
        <f t="shared" si="65"/>
        <v>-25.865526658354099</v>
      </c>
      <c r="AK291" s="14">
        <f t="shared" si="73"/>
        <v>-26.573991272525816</v>
      </c>
      <c r="AL291" s="14">
        <f t="shared" si="74"/>
        <v>-25.157062044182382</v>
      </c>
      <c r="AP291" s="38">
        <f t="shared" si="66"/>
        <v>-23.672047081897137</v>
      </c>
      <c r="AQ291" s="38">
        <f t="shared" si="67"/>
        <v>-23.825182520549554</v>
      </c>
      <c r="AR291" s="38">
        <f t="shared" si="68"/>
        <v>-23.518911643244721</v>
      </c>
      <c r="AS291" s="38">
        <f t="shared" si="69"/>
        <v>-23.978317959201974</v>
      </c>
      <c r="AT291" s="38">
        <f t="shared" si="70"/>
        <v>-23.365776204592301</v>
      </c>
      <c r="AU291" s="38">
        <f t="shared" si="71"/>
        <v>-24.13145339785439</v>
      </c>
      <c r="AV291" s="38">
        <f t="shared" si="72"/>
        <v>-23.212640765939884</v>
      </c>
    </row>
    <row r="292" spans="1:48">
      <c r="A292">
        <v>291</v>
      </c>
      <c r="B292" s="98">
        <v>40092</v>
      </c>
      <c r="C292" s="57">
        <v>2.867</v>
      </c>
      <c r="D292" s="101">
        <v>12</v>
      </c>
      <c r="E292" s="146" t="s">
        <v>62</v>
      </c>
      <c r="F292" s="60">
        <v>-26.28708</v>
      </c>
      <c r="G292" s="14">
        <v>0.97669984881405247</v>
      </c>
      <c r="H292" s="60">
        <v>-23.919442196000002</v>
      </c>
      <c r="I292" s="3">
        <v>-23.491</v>
      </c>
      <c r="J292" s="60">
        <v>-26.28708</v>
      </c>
      <c r="K292" s="60">
        <v>-23.919442196000002</v>
      </c>
      <c r="L292"/>
      <c r="M292"/>
      <c r="N292"/>
      <c r="O292"/>
      <c r="P292"/>
      <c r="AE292" s="14"/>
      <c r="AF292" s="14"/>
      <c r="AG292" s="14"/>
      <c r="AJ292" s="14">
        <f t="shared" si="65"/>
        <v>-25.865526658354099</v>
      </c>
      <c r="AK292" s="14">
        <f t="shared" si="73"/>
        <v>-26.573991272525816</v>
      </c>
      <c r="AL292" s="14">
        <f t="shared" si="74"/>
        <v>-25.157062044182382</v>
      </c>
      <c r="AP292" s="38">
        <f t="shared" si="66"/>
        <v>-23.672047081897137</v>
      </c>
      <c r="AQ292" s="38">
        <f t="shared" si="67"/>
        <v>-23.825182520549554</v>
      </c>
      <c r="AR292" s="38">
        <f t="shared" si="68"/>
        <v>-23.518911643244721</v>
      </c>
      <c r="AS292" s="38">
        <f t="shared" si="69"/>
        <v>-23.978317959201974</v>
      </c>
      <c r="AT292" s="38">
        <f t="shared" si="70"/>
        <v>-23.365776204592301</v>
      </c>
      <c r="AU292" s="38">
        <f t="shared" si="71"/>
        <v>-24.13145339785439</v>
      </c>
      <c r="AV292" s="38">
        <f t="shared" si="72"/>
        <v>-23.212640765939884</v>
      </c>
    </row>
    <row r="293" spans="1:48">
      <c r="A293">
        <v>292</v>
      </c>
      <c r="B293" s="98">
        <v>40092</v>
      </c>
      <c r="C293" s="57">
        <v>2.98</v>
      </c>
      <c r="D293" s="101">
        <v>26</v>
      </c>
      <c r="E293" s="146" t="s">
        <v>64</v>
      </c>
      <c r="F293" s="60">
        <v>-26.26305</v>
      </c>
      <c r="G293" s="14">
        <v>0.98006585709723315</v>
      </c>
      <c r="H293" s="60">
        <v>-23.895323285</v>
      </c>
      <c r="I293" s="3">
        <v>-23.491</v>
      </c>
      <c r="J293" s="60">
        <v>-26.26305</v>
      </c>
      <c r="K293" s="60">
        <v>-23.895323285</v>
      </c>
      <c r="L293"/>
      <c r="M293"/>
      <c r="N293"/>
      <c r="O293"/>
      <c r="P293"/>
      <c r="AE293" s="14"/>
      <c r="AF293" s="14"/>
      <c r="AG293" s="14"/>
      <c r="AJ293" s="14">
        <f t="shared" si="65"/>
        <v>-25.865526658354099</v>
      </c>
      <c r="AK293" s="14">
        <f t="shared" si="73"/>
        <v>-26.573991272525816</v>
      </c>
      <c r="AL293" s="14">
        <f t="shared" si="74"/>
        <v>-25.157062044182382</v>
      </c>
      <c r="AP293" s="38">
        <f t="shared" si="66"/>
        <v>-23.672047081897137</v>
      </c>
      <c r="AQ293" s="38">
        <f t="shared" si="67"/>
        <v>-23.825182520549554</v>
      </c>
      <c r="AR293" s="38">
        <f t="shared" si="68"/>
        <v>-23.518911643244721</v>
      </c>
      <c r="AS293" s="38">
        <f t="shared" si="69"/>
        <v>-23.978317959201974</v>
      </c>
      <c r="AT293" s="38">
        <f t="shared" si="70"/>
        <v>-23.365776204592301</v>
      </c>
      <c r="AU293" s="38">
        <f t="shared" si="71"/>
        <v>-24.13145339785439</v>
      </c>
      <c r="AV293" s="38">
        <f t="shared" si="72"/>
        <v>-23.212640765939884</v>
      </c>
    </row>
    <row r="294" spans="1:48">
      <c r="A294">
        <v>293</v>
      </c>
      <c r="B294" s="98">
        <v>40092</v>
      </c>
      <c r="C294" s="57">
        <v>2.919</v>
      </c>
      <c r="D294" s="101">
        <v>39</v>
      </c>
      <c r="E294" s="146" t="s">
        <v>66</v>
      </c>
      <c r="F294" s="60">
        <v>-26.39884</v>
      </c>
      <c r="G294" s="14">
        <v>0.96570262246126815</v>
      </c>
      <c r="H294" s="60">
        <v>-24.031615708</v>
      </c>
      <c r="I294" s="3">
        <v>-23.491</v>
      </c>
      <c r="J294" s="60">
        <v>-26.39884</v>
      </c>
      <c r="K294" s="60">
        <v>-24.031615708</v>
      </c>
      <c r="L294"/>
      <c r="M294"/>
      <c r="N294"/>
      <c r="O294"/>
      <c r="P294"/>
      <c r="AE294" s="14"/>
      <c r="AF294" s="14"/>
      <c r="AG294" s="14"/>
      <c r="AJ294" s="14">
        <f t="shared" si="65"/>
        <v>-25.865526658354099</v>
      </c>
      <c r="AK294" s="14">
        <f t="shared" si="73"/>
        <v>-26.573991272525816</v>
      </c>
      <c r="AL294" s="14">
        <f t="shared" si="74"/>
        <v>-25.157062044182382</v>
      </c>
      <c r="AP294" s="38">
        <f t="shared" si="66"/>
        <v>-23.672047081897137</v>
      </c>
      <c r="AQ294" s="38">
        <f t="shared" si="67"/>
        <v>-23.825182520549554</v>
      </c>
      <c r="AR294" s="38">
        <f t="shared" si="68"/>
        <v>-23.518911643244721</v>
      </c>
      <c r="AS294" s="38">
        <f t="shared" si="69"/>
        <v>-23.978317959201974</v>
      </c>
      <c r="AT294" s="38">
        <f t="shared" si="70"/>
        <v>-23.365776204592301</v>
      </c>
      <c r="AU294" s="38">
        <f t="shared" si="71"/>
        <v>-24.13145339785439</v>
      </c>
      <c r="AV294" s="38">
        <f t="shared" si="72"/>
        <v>-23.212640765939884</v>
      </c>
    </row>
    <row r="295" spans="1:48">
      <c r="A295">
        <v>294</v>
      </c>
      <c r="B295" s="98">
        <v>40092</v>
      </c>
      <c r="C295" s="57">
        <v>3.0739999999999998</v>
      </c>
      <c r="D295" s="101">
        <v>49</v>
      </c>
      <c r="E295" s="146" t="s">
        <v>60</v>
      </c>
      <c r="F295" s="60">
        <v>-26.312360000000002</v>
      </c>
      <c r="G295" s="14">
        <v>0.95811912437603075</v>
      </c>
      <c r="H295" s="60">
        <v>-23.944815732000002</v>
      </c>
      <c r="I295" s="3">
        <v>-23.491</v>
      </c>
      <c r="J295" s="60">
        <v>-26.312360000000002</v>
      </c>
      <c r="K295" s="60">
        <v>-23.944815732000002</v>
      </c>
      <c r="L295"/>
      <c r="M295"/>
      <c r="N295"/>
      <c r="O295"/>
      <c r="P295"/>
      <c r="AE295" s="14"/>
      <c r="AF295" s="14"/>
      <c r="AG295" s="14"/>
      <c r="AJ295" s="14">
        <f t="shared" si="65"/>
        <v>-25.865526658354099</v>
      </c>
      <c r="AK295" s="14">
        <f t="shared" si="73"/>
        <v>-26.573991272525816</v>
      </c>
      <c r="AL295" s="14">
        <f t="shared" si="74"/>
        <v>-25.157062044182382</v>
      </c>
      <c r="AP295" s="38">
        <f t="shared" si="66"/>
        <v>-23.672047081897137</v>
      </c>
      <c r="AQ295" s="38">
        <f t="shared" si="67"/>
        <v>-23.825182520549554</v>
      </c>
      <c r="AR295" s="38">
        <f t="shared" si="68"/>
        <v>-23.518911643244721</v>
      </c>
      <c r="AS295" s="38">
        <f t="shared" si="69"/>
        <v>-23.978317959201974</v>
      </c>
      <c r="AT295" s="38">
        <f t="shared" si="70"/>
        <v>-23.365776204592301</v>
      </c>
      <c r="AU295" s="38">
        <f t="shared" si="71"/>
        <v>-24.13145339785439</v>
      </c>
      <c r="AV295" s="38">
        <f t="shared" si="72"/>
        <v>-23.212640765939884</v>
      </c>
    </row>
    <row r="296" spans="1:48">
      <c r="A296">
        <v>295</v>
      </c>
      <c r="B296" s="98">
        <v>40092</v>
      </c>
      <c r="C296" s="57">
        <v>2.7010000000000001</v>
      </c>
      <c r="D296" s="101">
        <v>67</v>
      </c>
      <c r="E296" s="146" t="s">
        <v>68</v>
      </c>
      <c r="F296" s="60">
        <v>-26.086369999999999</v>
      </c>
      <c r="G296" s="14">
        <v>0.94873978579686324</v>
      </c>
      <c r="H296" s="60">
        <v>-23.717989569</v>
      </c>
      <c r="I296" s="3">
        <v>-23.491</v>
      </c>
      <c r="J296" s="60">
        <v>-26.086369999999999</v>
      </c>
      <c r="K296" s="60">
        <v>-23.717989569</v>
      </c>
      <c r="L296"/>
      <c r="M296"/>
      <c r="N296"/>
      <c r="O296"/>
      <c r="P296"/>
      <c r="AE296" s="14"/>
      <c r="AF296" s="14"/>
      <c r="AG296" s="14"/>
      <c r="AJ296" s="14">
        <f t="shared" si="65"/>
        <v>-25.865526658354099</v>
      </c>
      <c r="AK296" s="14">
        <f t="shared" si="73"/>
        <v>-26.573991272525816</v>
      </c>
      <c r="AL296" s="14">
        <f t="shared" si="74"/>
        <v>-25.157062044182382</v>
      </c>
      <c r="AP296" s="38">
        <f t="shared" si="66"/>
        <v>-23.672047081897137</v>
      </c>
      <c r="AQ296" s="38">
        <f t="shared" si="67"/>
        <v>-23.825182520549554</v>
      </c>
      <c r="AR296" s="38">
        <f t="shared" si="68"/>
        <v>-23.518911643244721</v>
      </c>
      <c r="AS296" s="38">
        <f t="shared" si="69"/>
        <v>-23.978317959201974</v>
      </c>
      <c r="AT296" s="38">
        <f t="shared" si="70"/>
        <v>-23.365776204592301</v>
      </c>
      <c r="AU296" s="38">
        <f t="shared" si="71"/>
        <v>-24.13145339785439</v>
      </c>
      <c r="AV296" s="38">
        <f t="shared" si="72"/>
        <v>-23.212640765939884</v>
      </c>
    </row>
    <row r="297" spans="1:48">
      <c r="A297">
        <v>296</v>
      </c>
      <c r="B297" s="98">
        <v>40092</v>
      </c>
      <c r="C297" s="57">
        <v>2.6509999999999998</v>
      </c>
      <c r="D297" s="101">
        <v>75</v>
      </c>
      <c r="E297" s="146" t="s">
        <v>70</v>
      </c>
      <c r="F297" s="60">
        <v>-26.172609999999999</v>
      </c>
      <c r="G297" s="14">
        <v>0.95267287925110267</v>
      </c>
      <c r="H297" s="60">
        <v>-23.804548656999998</v>
      </c>
      <c r="I297" s="3">
        <v>-23.491</v>
      </c>
      <c r="J297" s="60">
        <v>-26.172609999999999</v>
      </c>
      <c r="K297" s="60">
        <v>-23.804548656999998</v>
      </c>
      <c r="L297"/>
      <c r="M297"/>
      <c r="N297"/>
      <c r="O297"/>
      <c r="P297"/>
      <c r="AE297" s="14"/>
      <c r="AF297" s="14"/>
      <c r="AG297" s="14"/>
      <c r="AJ297" s="14">
        <f t="shared" si="65"/>
        <v>-25.865526658354099</v>
      </c>
      <c r="AK297" s="14">
        <f t="shared" si="73"/>
        <v>-26.573991272525816</v>
      </c>
      <c r="AL297" s="14">
        <f t="shared" si="74"/>
        <v>-25.157062044182382</v>
      </c>
      <c r="AP297" s="38">
        <f t="shared" si="66"/>
        <v>-23.672047081897137</v>
      </c>
      <c r="AQ297" s="38">
        <f t="shared" si="67"/>
        <v>-23.825182520549554</v>
      </c>
      <c r="AR297" s="38">
        <f t="shared" si="68"/>
        <v>-23.518911643244721</v>
      </c>
      <c r="AS297" s="38">
        <f t="shared" si="69"/>
        <v>-23.978317959201974</v>
      </c>
      <c r="AT297" s="38">
        <f t="shared" si="70"/>
        <v>-23.365776204592301</v>
      </c>
      <c r="AU297" s="38">
        <f t="shared" si="71"/>
        <v>-24.13145339785439</v>
      </c>
      <c r="AV297" s="38">
        <f t="shared" si="72"/>
        <v>-23.212640765939884</v>
      </c>
    </row>
    <row r="298" spans="1:48">
      <c r="A298">
        <v>297</v>
      </c>
      <c r="B298" s="98">
        <v>40092</v>
      </c>
      <c r="C298" s="57">
        <v>2.6509999999999998</v>
      </c>
      <c r="D298" s="101">
        <v>84</v>
      </c>
      <c r="E298" s="146" t="s">
        <v>72</v>
      </c>
      <c r="F298" s="60">
        <v>-26.167369999999998</v>
      </c>
      <c r="G298" s="14">
        <v>1.1301550936141704</v>
      </c>
      <c r="H298" s="60">
        <v>-23.799289268999999</v>
      </c>
      <c r="I298" s="3">
        <v>-23.491</v>
      </c>
      <c r="J298" s="60">
        <v>-26.167369999999998</v>
      </c>
      <c r="K298" s="60">
        <v>-23.799289268999999</v>
      </c>
      <c r="L298"/>
      <c r="M298"/>
      <c r="N298"/>
      <c r="O298"/>
      <c r="P298"/>
      <c r="AE298" s="14"/>
      <c r="AF298" s="14"/>
      <c r="AG298" s="14"/>
      <c r="AJ298" s="14">
        <f t="shared" si="65"/>
        <v>-25.865526658354099</v>
      </c>
      <c r="AK298" s="14">
        <f t="shared" si="73"/>
        <v>-26.573991272525816</v>
      </c>
      <c r="AL298" s="14">
        <f t="shared" si="74"/>
        <v>-25.157062044182382</v>
      </c>
      <c r="AP298" s="38">
        <f t="shared" si="66"/>
        <v>-23.672047081897137</v>
      </c>
      <c r="AQ298" s="38">
        <f t="shared" si="67"/>
        <v>-23.825182520549554</v>
      </c>
      <c r="AR298" s="38">
        <f t="shared" si="68"/>
        <v>-23.518911643244721</v>
      </c>
      <c r="AS298" s="38">
        <f t="shared" si="69"/>
        <v>-23.978317959201974</v>
      </c>
      <c r="AT298" s="38">
        <f t="shared" si="70"/>
        <v>-23.365776204592301</v>
      </c>
      <c r="AU298" s="38">
        <f t="shared" si="71"/>
        <v>-24.13145339785439</v>
      </c>
      <c r="AV298" s="38">
        <f t="shared" si="72"/>
        <v>-23.212640765939884</v>
      </c>
    </row>
    <row r="299" spans="1:48">
      <c r="A299">
        <v>298</v>
      </c>
      <c r="B299" s="98">
        <v>40092</v>
      </c>
      <c r="C299" s="57">
        <v>3.0880000000000001</v>
      </c>
      <c r="D299" s="101">
        <v>98</v>
      </c>
      <c r="E299" s="146" t="s">
        <v>59</v>
      </c>
      <c r="F299" s="60">
        <v>-26.043220000000002</v>
      </c>
      <c r="G299" s="14">
        <v>0.96517491333058325</v>
      </c>
      <c r="H299" s="60">
        <v>-23.674679914000002</v>
      </c>
      <c r="I299" s="3">
        <v>-23.491</v>
      </c>
      <c r="J299" s="60">
        <v>-26.043220000000002</v>
      </c>
      <c r="K299" s="60">
        <v>-23.674679914000002</v>
      </c>
      <c r="L299"/>
      <c r="M299"/>
      <c r="N299"/>
      <c r="O299"/>
      <c r="P299"/>
      <c r="AE299" s="14"/>
      <c r="AF299" s="14"/>
      <c r="AG299" s="14"/>
      <c r="AJ299" s="14">
        <f t="shared" si="65"/>
        <v>-25.865526658354099</v>
      </c>
      <c r="AK299" s="14">
        <f t="shared" si="73"/>
        <v>-26.573991272525816</v>
      </c>
      <c r="AL299" s="14">
        <f t="shared" si="74"/>
        <v>-25.157062044182382</v>
      </c>
      <c r="AP299" s="38">
        <f t="shared" si="66"/>
        <v>-23.672047081897137</v>
      </c>
      <c r="AQ299" s="38">
        <f t="shared" si="67"/>
        <v>-23.825182520549554</v>
      </c>
      <c r="AR299" s="38">
        <f t="shared" si="68"/>
        <v>-23.518911643244721</v>
      </c>
      <c r="AS299" s="38">
        <f t="shared" si="69"/>
        <v>-23.978317959201974</v>
      </c>
      <c r="AT299" s="38">
        <f t="shared" si="70"/>
        <v>-23.365776204592301</v>
      </c>
      <c r="AU299" s="38">
        <f t="shared" si="71"/>
        <v>-24.13145339785439</v>
      </c>
      <c r="AV299" s="38">
        <f t="shared" si="72"/>
        <v>-23.212640765939884</v>
      </c>
    </row>
    <row r="300" spans="1:48">
      <c r="A300">
        <v>299</v>
      </c>
      <c r="B300" s="98">
        <v>40093</v>
      </c>
      <c r="C300" s="57">
        <v>2.5179999999999998</v>
      </c>
      <c r="D300" s="59">
        <v>4</v>
      </c>
      <c r="E300" s="58" t="s">
        <v>57</v>
      </c>
      <c r="F300" s="60">
        <v>-26.013120000000001</v>
      </c>
      <c r="G300" s="14">
        <v>0.97198457640883862</v>
      </c>
      <c r="H300" s="60">
        <f t="shared" ref="H300:H307" si="75">(1.0108*F300)+2.425</f>
        <v>-23.869061695999999</v>
      </c>
      <c r="I300" s="3">
        <v>-23.491</v>
      </c>
      <c r="J300" s="60">
        <v>-26.013120000000001</v>
      </c>
      <c r="K300" s="60">
        <v>-23.869061695999999</v>
      </c>
      <c r="M300"/>
      <c r="N300"/>
      <c r="O300"/>
      <c r="P300"/>
      <c r="AF300" s="14"/>
      <c r="AG300" s="14"/>
      <c r="AH300" s="14"/>
      <c r="AJ300" s="14">
        <f t="shared" si="65"/>
        <v>-25.865526658354099</v>
      </c>
      <c r="AK300" s="14">
        <f t="shared" si="73"/>
        <v>-26.573991272525816</v>
      </c>
      <c r="AL300" s="14">
        <f t="shared" si="74"/>
        <v>-25.157062044182382</v>
      </c>
      <c r="AP300" s="38">
        <f t="shared" si="66"/>
        <v>-23.672047081897137</v>
      </c>
      <c r="AQ300" s="38">
        <f t="shared" si="67"/>
        <v>-23.825182520549554</v>
      </c>
      <c r="AR300" s="38">
        <f t="shared" si="68"/>
        <v>-23.518911643244721</v>
      </c>
      <c r="AS300" s="38">
        <f t="shared" si="69"/>
        <v>-23.978317959201974</v>
      </c>
      <c r="AT300" s="38">
        <f t="shared" si="70"/>
        <v>-23.365776204592301</v>
      </c>
      <c r="AU300" s="38">
        <f t="shared" si="71"/>
        <v>-24.13145339785439</v>
      </c>
      <c r="AV300" s="38">
        <f t="shared" si="72"/>
        <v>-23.212640765939884</v>
      </c>
    </row>
    <row r="301" spans="1:48">
      <c r="A301">
        <v>300</v>
      </c>
      <c r="B301" s="98">
        <v>40093</v>
      </c>
      <c r="C301" s="57">
        <v>2.5129999999999999</v>
      </c>
      <c r="D301" s="59">
        <v>12</v>
      </c>
      <c r="E301" s="58" t="s">
        <v>62</v>
      </c>
      <c r="F301" s="60">
        <v>-25.934650000000001</v>
      </c>
      <c r="G301" s="14">
        <v>0.96226493693386206</v>
      </c>
      <c r="H301" s="60">
        <f t="shared" si="75"/>
        <v>-23.789744219999999</v>
      </c>
      <c r="I301" s="3">
        <v>-23.491</v>
      </c>
      <c r="J301" s="60">
        <v>-25.934650000000001</v>
      </c>
      <c r="K301" s="60">
        <v>-23.789744219999999</v>
      </c>
      <c r="M301"/>
      <c r="N301"/>
      <c r="O301"/>
      <c r="P301"/>
      <c r="AF301" s="14"/>
      <c r="AG301" s="14"/>
      <c r="AH301" s="14"/>
      <c r="AJ301" s="14">
        <f t="shared" si="65"/>
        <v>-25.865526658354099</v>
      </c>
      <c r="AK301" s="14">
        <f t="shared" si="73"/>
        <v>-26.573991272525816</v>
      </c>
      <c r="AL301" s="14">
        <f t="shared" si="74"/>
        <v>-25.157062044182382</v>
      </c>
      <c r="AP301" s="38">
        <f t="shared" si="66"/>
        <v>-23.672047081897137</v>
      </c>
      <c r="AQ301" s="38">
        <f t="shared" si="67"/>
        <v>-23.825182520549554</v>
      </c>
      <c r="AR301" s="38">
        <f t="shared" si="68"/>
        <v>-23.518911643244721</v>
      </c>
      <c r="AS301" s="38">
        <f t="shared" si="69"/>
        <v>-23.978317959201974</v>
      </c>
      <c r="AT301" s="38">
        <f t="shared" si="70"/>
        <v>-23.365776204592301</v>
      </c>
      <c r="AU301" s="38">
        <f t="shared" si="71"/>
        <v>-24.13145339785439</v>
      </c>
      <c r="AV301" s="38">
        <f t="shared" si="72"/>
        <v>-23.212640765939884</v>
      </c>
    </row>
    <row r="302" spans="1:48">
      <c r="A302">
        <v>301</v>
      </c>
      <c r="B302" s="98">
        <v>40093</v>
      </c>
      <c r="C302" s="57">
        <v>2.5179999999999998</v>
      </c>
      <c r="D302" s="59">
        <v>26</v>
      </c>
      <c r="E302" s="58" t="s">
        <v>64</v>
      </c>
      <c r="F302" s="60">
        <v>-26.060649999999999</v>
      </c>
      <c r="G302" s="14">
        <v>0.94749196161224447</v>
      </c>
      <c r="H302" s="60">
        <f t="shared" si="75"/>
        <v>-23.917105019999997</v>
      </c>
      <c r="I302" s="3">
        <v>-23.491</v>
      </c>
      <c r="J302" s="60">
        <v>-26.060649999999999</v>
      </c>
      <c r="K302" s="60">
        <v>-23.917105019999997</v>
      </c>
      <c r="M302"/>
      <c r="N302"/>
      <c r="O302"/>
      <c r="P302"/>
      <c r="AF302" s="14"/>
      <c r="AG302" s="14"/>
      <c r="AH302" s="14"/>
      <c r="AJ302" s="14">
        <f t="shared" si="65"/>
        <v>-25.865526658354099</v>
      </c>
      <c r="AK302" s="14">
        <f t="shared" si="73"/>
        <v>-26.573991272525816</v>
      </c>
      <c r="AL302" s="14">
        <f t="shared" si="74"/>
        <v>-25.157062044182382</v>
      </c>
      <c r="AP302" s="38">
        <f t="shared" si="66"/>
        <v>-23.672047081897137</v>
      </c>
      <c r="AQ302" s="38">
        <f t="shared" si="67"/>
        <v>-23.825182520549554</v>
      </c>
      <c r="AR302" s="38">
        <f t="shared" si="68"/>
        <v>-23.518911643244721</v>
      </c>
      <c r="AS302" s="38">
        <f t="shared" si="69"/>
        <v>-23.978317959201974</v>
      </c>
      <c r="AT302" s="38">
        <f t="shared" si="70"/>
        <v>-23.365776204592301</v>
      </c>
      <c r="AU302" s="38">
        <f t="shared" si="71"/>
        <v>-24.13145339785439</v>
      </c>
      <c r="AV302" s="38">
        <f t="shared" si="72"/>
        <v>-23.212640765939884</v>
      </c>
    </row>
    <row r="303" spans="1:48">
      <c r="A303">
        <v>302</v>
      </c>
      <c r="B303" s="98">
        <v>40093</v>
      </c>
      <c r="C303" s="57">
        <v>2.5009999999999999</v>
      </c>
      <c r="D303" s="59">
        <v>39</v>
      </c>
      <c r="E303" s="58" t="s">
        <v>66</v>
      </c>
      <c r="F303" s="60">
        <v>-25.86496</v>
      </c>
      <c r="G303" s="14">
        <v>0.94837369108405878</v>
      </c>
      <c r="H303" s="60">
        <f t="shared" si="75"/>
        <v>-23.719301567999999</v>
      </c>
      <c r="I303" s="3">
        <v>-23.491</v>
      </c>
      <c r="J303" s="60">
        <v>-25.86496</v>
      </c>
      <c r="K303" s="60">
        <v>-23.719301567999999</v>
      </c>
      <c r="M303"/>
      <c r="N303"/>
      <c r="O303"/>
      <c r="P303"/>
      <c r="AF303" s="14"/>
      <c r="AG303" s="14"/>
      <c r="AH303" s="14"/>
      <c r="AJ303" s="14">
        <f t="shared" si="65"/>
        <v>-25.865526658354099</v>
      </c>
      <c r="AK303" s="14">
        <f t="shared" si="73"/>
        <v>-26.573991272525816</v>
      </c>
      <c r="AL303" s="14">
        <f t="shared" si="74"/>
        <v>-25.157062044182382</v>
      </c>
      <c r="AP303" s="38">
        <f t="shared" si="66"/>
        <v>-23.672047081897137</v>
      </c>
      <c r="AQ303" s="38">
        <f t="shared" si="67"/>
        <v>-23.825182520549554</v>
      </c>
      <c r="AR303" s="38">
        <f t="shared" si="68"/>
        <v>-23.518911643244721</v>
      </c>
      <c r="AS303" s="38">
        <f t="shared" si="69"/>
        <v>-23.978317959201974</v>
      </c>
      <c r="AT303" s="38">
        <f t="shared" si="70"/>
        <v>-23.365776204592301</v>
      </c>
      <c r="AU303" s="38">
        <f t="shared" si="71"/>
        <v>-24.13145339785439</v>
      </c>
      <c r="AV303" s="38">
        <f t="shared" si="72"/>
        <v>-23.212640765939884</v>
      </c>
    </row>
    <row r="304" spans="1:48">
      <c r="A304">
        <v>303</v>
      </c>
      <c r="B304" s="98">
        <v>40093</v>
      </c>
      <c r="C304" s="57">
        <v>2.5019999999999998</v>
      </c>
      <c r="D304" s="59">
        <v>49</v>
      </c>
      <c r="E304" s="58" t="s">
        <v>130</v>
      </c>
      <c r="F304" s="60">
        <v>-26.104489999999998</v>
      </c>
      <c r="G304" s="14">
        <v>0.95020019757973162</v>
      </c>
      <c r="H304" s="60">
        <f t="shared" si="75"/>
        <v>-23.961418491999996</v>
      </c>
      <c r="I304" s="3">
        <v>-23.491</v>
      </c>
      <c r="J304" s="60">
        <v>-26.104489999999998</v>
      </c>
      <c r="K304" s="60">
        <v>-23.961418491999996</v>
      </c>
      <c r="M304"/>
      <c r="N304"/>
      <c r="O304"/>
      <c r="P304"/>
      <c r="AF304" s="14"/>
      <c r="AG304" s="14"/>
      <c r="AH304" s="14"/>
      <c r="AJ304" s="14">
        <f t="shared" si="65"/>
        <v>-25.865526658354099</v>
      </c>
      <c r="AK304" s="14">
        <f t="shared" si="73"/>
        <v>-26.573991272525816</v>
      </c>
      <c r="AL304" s="14">
        <f t="shared" si="74"/>
        <v>-25.157062044182382</v>
      </c>
      <c r="AP304" s="38">
        <f t="shared" si="66"/>
        <v>-23.672047081897137</v>
      </c>
      <c r="AQ304" s="38">
        <f t="shared" si="67"/>
        <v>-23.825182520549554</v>
      </c>
      <c r="AR304" s="38">
        <f t="shared" si="68"/>
        <v>-23.518911643244721</v>
      </c>
      <c r="AS304" s="38">
        <f t="shared" si="69"/>
        <v>-23.978317959201974</v>
      </c>
      <c r="AT304" s="38">
        <f t="shared" si="70"/>
        <v>-23.365776204592301</v>
      </c>
      <c r="AU304" s="38">
        <f t="shared" si="71"/>
        <v>-24.13145339785439</v>
      </c>
      <c r="AV304" s="38">
        <f t="shared" si="72"/>
        <v>-23.212640765939884</v>
      </c>
    </row>
    <row r="305" spans="1:48">
      <c r="A305">
        <v>304</v>
      </c>
      <c r="B305" s="98">
        <v>40093</v>
      </c>
      <c r="C305" s="57">
        <v>2.7989999999999999</v>
      </c>
      <c r="D305" s="59">
        <v>75</v>
      </c>
      <c r="E305" s="58" t="s">
        <v>70</v>
      </c>
      <c r="F305" s="60">
        <v>-26.079049999999999</v>
      </c>
      <c r="G305" s="14">
        <v>0.97053569981208443</v>
      </c>
      <c r="H305" s="60">
        <f t="shared" si="75"/>
        <v>-23.935703739999997</v>
      </c>
      <c r="I305" s="3">
        <v>-23.491</v>
      </c>
      <c r="J305" s="60">
        <v>-26.079049999999999</v>
      </c>
      <c r="K305" s="60">
        <v>-23.935703739999997</v>
      </c>
      <c r="M305"/>
      <c r="N305"/>
      <c r="O305"/>
      <c r="P305"/>
      <c r="AF305" s="14"/>
      <c r="AG305" s="14"/>
      <c r="AH305" s="14"/>
      <c r="AJ305" s="14">
        <f t="shared" si="65"/>
        <v>-25.865526658354099</v>
      </c>
      <c r="AK305" s="14">
        <f t="shared" si="73"/>
        <v>-26.573991272525816</v>
      </c>
      <c r="AL305" s="14">
        <f t="shared" si="74"/>
        <v>-25.157062044182382</v>
      </c>
      <c r="AP305" s="38">
        <f t="shared" si="66"/>
        <v>-23.672047081897137</v>
      </c>
      <c r="AQ305" s="38">
        <f t="shared" si="67"/>
        <v>-23.825182520549554</v>
      </c>
      <c r="AR305" s="38">
        <f t="shared" si="68"/>
        <v>-23.518911643244721</v>
      </c>
      <c r="AS305" s="38">
        <f t="shared" si="69"/>
        <v>-23.978317959201974</v>
      </c>
      <c r="AT305" s="38">
        <f t="shared" si="70"/>
        <v>-23.365776204592301</v>
      </c>
      <c r="AU305" s="38">
        <f t="shared" si="71"/>
        <v>-24.13145339785439</v>
      </c>
      <c r="AV305" s="38">
        <f t="shared" si="72"/>
        <v>-23.212640765939884</v>
      </c>
    </row>
    <row r="306" spans="1:48">
      <c r="A306">
        <v>305</v>
      </c>
      <c r="B306" s="98">
        <v>40093</v>
      </c>
      <c r="C306" s="57">
        <v>2.5259999999999998</v>
      </c>
      <c r="D306" s="59">
        <v>84</v>
      </c>
      <c r="E306" s="58" t="s">
        <v>72</v>
      </c>
      <c r="F306" s="60">
        <v>-25.77121</v>
      </c>
      <c r="G306" s="14">
        <v>0.95051824409366348</v>
      </c>
      <c r="H306" s="60">
        <f t="shared" si="75"/>
        <v>-23.624539067999997</v>
      </c>
      <c r="I306" s="3">
        <v>-23.491</v>
      </c>
      <c r="J306" s="60">
        <v>-25.77121</v>
      </c>
      <c r="K306" s="60">
        <v>-23.624539067999997</v>
      </c>
      <c r="M306"/>
      <c r="N306"/>
      <c r="O306"/>
      <c r="P306"/>
      <c r="AF306" s="14"/>
      <c r="AG306" s="14"/>
      <c r="AH306" s="14"/>
      <c r="AJ306" s="14">
        <f t="shared" si="65"/>
        <v>-25.865526658354099</v>
      </c>
      <c r="AK306" s="14">
        <f t="shared" si="73"/>
        <v>-26.573991272525816</v>
      </c>
      <c r="AL306" s="14">
        <f t="shared" si="74"/>
        <v>-25.157062044182382</v>
      </c>
      <c r="AP306" s="38">
        <f t="shared" si="66"/>
        <v>-23.672047081897137</v>
      </c>
      <c r="AQ306" s="38">
        <f t="shared" si="67"/>
        <v>-23.825182520549554</v>
      </c>
      <c r="AR306" s="38">
        <f t="shared" si="68"/>
        <v>-23.518911643244721</v>
      </c>
      <c r="AS306" s="38">
        <f t="shared" si="69"/>
        <v>-23.978317959201974</v>
      </c>
      <c r="AT306" s="38">
        <f t="shared" si="70"/>
        <v>-23.365776204592301</v>
      </c>
      <c r="AU306" s="38">
        <f t="shared" si="71"/>
        <v>-24.13145339785439</v>
      </c>
      <c r="AV306" s="38">
        <f t="shared" si="72"/>
        <v>-23.212640765939884</v>
      </c>
    </row>
    <row r="307" spans="1:48">
      <c r="A307">
        <v>306</v>
      </c>
      <c r="B307" s="98">
        <v>40093</v>
      </c>
      <c r="C307" s="57">
        <v>2.5310000000000001</v>
      </c>
      <c r="D307" s="59">
        <v>98</v>
      </c>
      <c r="E307" s="58" t="s">
        <v>59</v>
      </c>
      <c r="F307" s="60">
        <v>-26.063469999999999</v>
      </c>
      <c r="G307" s="14">
        <v>1.0089081350496967</v>
      </c>
      <c r="H307" s="60">
        <f t="shared" si="75"/>
        <v>-23.919955475999995</v>
      </c>
      <c r="I307" s="3">
        <v>-23.491</v>
      </c>
      <c r="J307" s="60">
        <v>-26.063469999999999</v>
      </c>
      <c r="K307" s="60">
        <v>-23.919955475999995</v>
      </c>
      <c r="M307"/>
      <c r="N307"/>
      <c r="O307"/>
      <c r="P307"/>
      <c r="AF307" s="14"/>
      <c r="AG307" s="14"/>
      <c r="AH307" s="14"/>
      <c r="AJ307" s="14">
        <f t="shared" si="65"/>
        <v>-25.865526658354099</v>
      </c>
      <c r="AK307" s="14">
        <f t="shared" si="73"/>
        <v>-26.573991272525816</v>
      </c>
      <c r="AL307" s="14">
        <f t="shared" si="74"/>
        <v>-25.157062044182382</v>
      </c>
      <c r="AP307" s="38">
        <f t="shared" si="66"/>
        <v>-23.672047081897137</v>
      </c>
      <c r="AQ307" s="38">
        <f t="shared" si="67"/>
        <v>-23.825182520549554</v>
      </c>
      <c r="AR307" s="38">
        <f t="shared" si="68"/>
        <v>-23.518911643244721</v>
      </c>
      <c r="AS307" s="38">
        <f t="shared" si="69"/>
        <v>-23.978317959201974</v>
      </c>
      <c r="AT307" s="38">
        <f t="shared" si="70"/>
        <v>-23.365776204592301</v>
      </c>
      <c r="AU307" s="38">
        <f t="shared" si="71"/>
        <v>-24.13145339785439</v>
      </c>
      <c r="AV307" s="38">
        <f t="shared" si="72"/>
        <v>-23.212640765939884</v>
      </c>
    </row>
    <row r="308" spans="1:48">
      <c r="A308">
        <v>307</v>
      </c>
      <c r="B308" s="28">
        <v>40094</v>
      </c>
      <c r="C308" s="149">
        <v>3.0059999999999998</v>
      </c>
      <c r="D308" s="5">
        <v>4</v>
      </c>
      <c r="E308" s="36" t="s">
        <v>57</v>
      </c>
      <c r="F308" s="17">
        <v>-25.965340000000001</v>
      </c>
      <c r="G308" s="14">
        <v>0.982711437638499</v>
      </c>
      <c r="H308" s="69">
        <v>-23.744834992000001</v>
      </c>
      <c r="I308" s="3">
        <v>-23.491</v>
      </c>
      <c r="J308" s="17">
        <v>-25.979099999999999</v>
      </c>
      <c r="K308" s="69">
        <v>-23.751362700000001</v>
      </c>
      <c r="M308"/>
      <c r="AJ308" s="14">
        <f t="shared" si="65"/>
        <v>-25.865526658354099</v>
      </c>
      <c r="AK308" s="14">
        <f t="shared" si="73"/>
        <v>-26.573991272525816</v>
      </c>
      <c r="AL308" s="14">
        <f t="shared" si="74"/>
        <v>-25.157062044182382</v>
      </c>
      <c r="AP308" s="38">
        <f t="shared" si="66"/>
        <v>-23.672047081897137</v>
      </c>
      <c r="AQ308" s="38">
        <f t="shared" si="67"/>
        <v>-23.825182520549554</v>
      </c>
      <c r="AR308" s="38">
        <f t="shared" si="68"/>
        <v>-23.518911643244721</v>
      </c>
      <c r="AS308" s="38">
        <f t="shared" si="69"/>
        <v>-23.978317959201974</v>
      </c>
      <c r="AT308" s="38">
        <f t="shared" si="70"/>
        <v>-23.365776204592301</v>
      </c>
      <c r="AU308" s="38">
        <f t="shared" si="71"/>
        <v>-24.13145339785439</v>
      </c>
      <c r="AV308" s="38">
        <f t="shared" si="72"/>
        <v>-23.212640765939884</v>
      </c>
    </row>
    <row r="309" spans="1:48">
      <c r="A309">
        <v>308</v>
      </c>
      <c r="B309" s="28">
        <v>40094</v>
      </c>
      <c r="C309" s="149">
        <v>2.9769999999999999</v>
      </c>
      <c r="D309" s="5">
        <v>12</v>
      </c>
      <c r="E309" s="36" t="s">
        <v>62</v>
      </c>
      <c r="F309" s="17">
        <v>-25.79345</v>
      </c>
      <c r="G309" s="14">
        <v>0.95273743777751563</v>
      </c>
      <c r="H309" s="69">
        <v>-23.571432359999996</v>
      </c>
      <c r="I309" s="3">
        <v>-23.491</v>
      </c>
      <c r="J309" s="17">
        <v>-25.805820000000001</v>
      </c>
      <c r="K309" s="69">
        <v>-23.578602540000002</v>
      </c>
      <c r="M309"/>
      <c r="AJ309" s="14">
        <f t="shared" si="65"/>
        <v>-25.865526658354099</v>
      </c>
      <c r="AK309" s="14">
        <f t="shared" si="73"/>
        <v>-26.573991272525816</v>
      </c>
      <c r="AL309" s="14">
        <f t="shared" si="74"/>
        <v>-25.157062044182382</v>
      </c>
      <c r="AP309" s="38">
        <f t="shared" si="66"/>
        <v>-23.672047081897137</v>
      </c>
      <c r="AQ309" s="38">
        <f t="shared" si="67"/>
        <v>-23.825182520549554</v>
      </c>
      <c r="AR309" s="38">
        <f t="shared" si="68"/>
        <v>-23.518911643244721</v>
      </c>
      <c r="AS309" s="38">
        <f t="shared" si="69"/>
        <v>-23.978317959201974</v>
      </c>
      <c r="AT309" s="38">
        <f t="shared" si="70"/>
        <v>-23.365776204592301</v>
      </c>
      <c r="AU309" s="38">
        <f t="shared" si="71"/>
        <v>-24.13145339785439</v>
      </c>
      <c r="AV309" s="38">
        <f t="shared" si="72"/>
        <v>-23.212640765939884</v>
      </c>
    </row>
    <row r="310" spans="1:48">
      <c r="A310">
        <v>309</v>
      </c>
      <c r="B310" s="28">
        <v>40094</v>
      </c>
      <c r="C310" s="149">
        <v>2.9969999999999999</v>
      </c>
      <c r="D310" s="5">
        <v>26</v>
      </c>
      <c r="E310" s="36" t="s">
        <v>64</v>
      </c>
      <c r="F310" s="17">
        <v>-26.0305</v>
      </c>
      <c r="G310" s="14">
        <v>0.98894222176930746</v>
      </c>
      <c r="H310" s="69">
        <v>-23.810568400000001</v>
      </c>
      <c r="I310" s="3">
        <v>-23.491</v>
      </c>
      <c r="J310" s="17">
        <v>-26.044930000000001</v>
      </c>
      <c r="K310" s="69">
        <v>-23.816995210000002</v>
      </c>
      <c r="M310"/>
      <c r="AJ310" s="14">
        <f t="shared" si="65"/>
        <v>-25.865526658354099</v>
      </c>
      <c r="AK310" s="14">
        <f t="shared" si="73"/>
        <v>-26.573991272525816</v>
      </c>
      <c r="AL310" s="14">
        <f t="shared" si="74"/>
        <v>-25.157062044182382</v>
      </c>
      <c r="AP310" s="38">
        <f t="shared" si="66"/>
        <v>-23.672047081897137</v>
      </c>
      <c r="AQ310" s="38">
        <f t="shared" si="67"/>
        <v>-23.825182520549554</v>
      </c>
      <c r="AR310" s="38">
        <f t="shared" si="68"/>
        <v>-23.518911643244721</v>
      </c>
      <c r="AS310" s="38">
        <f t="shared" si="69"/>
        <v>-23.978317959201974</v>
      </c>
      <c r="AT310" s="38">
        <f t="shared" si="70"/>
        <v>-23.365776204592301</v>
      </c>
      <c r="AU310" s="38">
        <f t="shared" si="71"/>
        <v>-24.13145339785439</v>
      </c>
      <c r="AV310" s="38">
        <f t="shared" si="72"/>
        <v>-23.212640765939884</v>
      </c>
    </row>
    <row r="311" spans="1:48">
      <c r="A311">
        <v>310</v>
      </c>
      <c r="B311" s="28">
        <v>40094</v>
      </c>
      <c r="C311" s="149">
        <v>3.0009999999999999</v>
      </c>
      <c r="D311" s="5">
        <v>39</v>
      </c>
      <c r="E311" s="36" t="s">
        <v>66</v>
      </c>
      <c r="F311" s="17">
        <v>-25.875969999999999</v>
      </c>
      <c r="G311" s="14">
        <v>0.95426891423223259</v>
      </c>
      <c r="H311" s="69">
        <v>-23.654678535999999</v>
      </c>
      <c r="I311" s="3">
        <v>-23.491</v>
      </c>
      <c r="J311" s="17">
        <v>-25.889150000000001</v>
      </c>
      <c r="K311" s="69">
        <v>-23.661682550000002</v>
      </c>
      <c r="M311"/>
      <c r="AJ311" s="14">
        <f t="shared" si="65"/>
        <v>-25.865526658354099</v>
      </c>
      <c r="AK311" s="14">
        <f t="shared" si="73"/>
        <v>-26.573991272525816</v>
      </c>
      <c r="AL311" s="14">
        <f t="shared" si="74"/>
        <v>-25.157062044182382</v>
      </c>
      <c r="AP311" s="38">
        <f t="shared" si="66"/>
        <v>-23.672047081897137</v>
      </c>
      <c r="AQ311" s="38">
        <f t="shared" si="67"/>
        <v>-23.825182520549554</v>
      </c>
      <c r="AR311" s="38">
        <f t="shared" si="68"/>
        <v>-23.518911643244721</v>
      </c>
      <c r="AS311" s="38">
        <f t="shared" si="69"/>
        <v>-23.978317959201974</v>
      </c>
      <c r="AT311" s="38">
        <f t="shared" si="70"/>
        <v>-23.365776204592301</v>
      </c>
      <c r="AU311" s="38">
        <f t="shared" si="71"/>
        <v>-24.13145339785439</v>
      </c>
      <c r="AV311" s="38">
        <f t="shared" si="72"/>
        <v>-23.212640765939884</v>
      </c>
    </row>
    <row r="312" spans="1:48">
      <c r="A312">
        <v>311</v>
      </c>
      <c r="B312" s="28">
        <v>40094</v>
      </c>
      <c r="C312" s="149">
        <v>2.9969999999999999</v>
      </c>
      <c r="D312" s="5">
        <v>49</v>
      </c>
      <c r="E312" s="36" t="s">
        <v>130</v>
      </c>
      <c r="F312" s="17">
        <v>-26.201319999999999</v>
      </c>
      <c r="G312" s="14">
        <v>0.99263166178708129</v>
      </c>
      <c r="H312" s="69">
        <v>-23.982891615999996</v>
      </c>
      <c r="I312" s="3">
        <v>-23.491</v>
      </c>
      <c r="J312" s="17">
        <v>-26.217559999999999</v>
      </c>
      <c r="K312" s="69">
        <v>-23.989107319999999</v>
      </c>
      <c r="M312"/>
      <c r="AJ312" s="14">
        <f t="shared" si="65"/>
        <v>-25.865526658354099</v>
      </c>
      <c r="AK312" s="14">
        <f t="shared" si="73"/>
        <v>-26.573991272525816</v>
      </c>
      <c r="AL312" s="14">
        <f t="shared" si="74"/>
        <v>-25.157062044182382</v>
      </c>
      <c r="AP312" s="38">
        <f t="shared" si="66"/>
        <v>-23.672047081897137</v>
      </c>
      <c r="AQ312" s="38">
        <f t="shared" si="67"/>
        <v>-23.825182520549554</v>
      </c>
      <c r="AR312" s="38">
        <f t="shared" si="68"/>
        <v>-23.518911643244721</v>
      </c>
      <c r="AS312" s="38">
        <f t="shared" si="69"/>
        <v>-23.978317959201974</v>
      </c>
      <c r="AT312" s="38">
        <f t="shared" si="70"/>
        <v>-23.365776204592301</v>
      </c>
      <c r="AU312" s="38">
        <f t="shared" si="71"/>
        <v>-24.13145339785439</v>
      </c>
      <c r="AV312" s="38">
        <f t="shared" si="72"/>
        <v>-23.212640765939884</v>
      </c>
    </row>
    <row r="313" spans="1:48">
      <c r="A313">
        <v>312</v>
      </c>
      <c r="B313" s="28">
        <v>40094</v>
      </c>
      <c r="C313" s="149">
        <v>3.02</v>
      </c>
      <c r="D313" s="5">
        <v>67</v>
      </c>
      <c r="E313" s="36" t="s">
        <v>68</v>
      </c>
      <c r="F313" s="17">
        <v>-25.932510000000001</v>
      </c>
      <c r="G313" s="14">
        <v>0.97223197561413321</v>
      </c>
      <c r="H313" s="69">
        <v>-23.711716087999996</v>
      </c>
      <c r="I313" s="3">
        <v>-23.491</v>
      </c>
      <c r="J313" s="17">
        <v>-25.945989999999998</v>
      </c>
      <c r="K313" s="69">
        <v>-23.718352029999998</v>
      </c>
      <c r="M313"/>
      <c r="AJ313" s="14">
        <f t="shared" si="65"/>
        <v>-25.865526658354099</v>
      </c>
      <c r="AK313" s="14">
        <f t="shared" si="73"/>
        <v>-26.573991272525816</v>
      </c>
      <c r="AL313" s="14">
        <f t="shared" si="74"/>
        <v>-25.157062044182382</v>
      </c>
      <c r="AP313" s="38">
        <f t="shared" si="66"/>
        <v>-23.672047081897137</v>
      </c>
      <c r="AQ313" s="38">
        <f t="shared" si="67"/>
        <v>-23.825182520549554</v>
      </c>
      <c r="AR313" s="38">
        <f t="shared" si="68"/>
        <v>-23.518911643244721</v>
      </c>
      <c r="AS313" s="38">
        <f t="shared" si="69"/>
        <v>-23.978317959201974</v>
      </c>
      <c r="AT313" s="38">
        <f t="shared" si="70"/>
        <v>-23.365776204592301</v>
      </c>
      <c r="AU313" s="38">
        <f t="shared" si="71"/>
        <v>-24.13145339785439</v>
      </c>
      <c r="AV313" s="38">
        <f t="shared" si="72"/>
        <v>-23.212640765939884</v>
      </c>
    </row>
    <row r="314" spans="1:48">
      <c r="A314">
        <v>313</v>
      </c>
      <c r="B314" s="28">
        <v>40094</v>
      </c>
      <c r="C314" s="149">
        <v>2.0150000000000001</v>
      </c>
      <c r="D314" s="5">
        <v>75</v>
      </c>
      <c r="E314" s="36" t="s">
        <v>70</v>
      </c>
      <c r="F314" s="17">
        <v>-25.944289999999999</v>
      </c>
      <c r="G314" s="14">
        <v>0.95161313496627309</v>
      </c>
      <c r="H314" s="69">
        <v>-23.723599751999998</v>
      </c>
      <c r="I314" s="3">
        <v>-23.491</v>
      </c>
      <c r="J314" s="17">
        <v>-25.965250000000001</v>
      </c>
      <c r="K314" s="69">
        <v>-23.737554250000002</v>
      </c>
      <c r="M314"/>
      <c r="AJ314" s="14">
        <f t="shared" si="65"/>
        <v>-25.865526658354099</v>
      </c>
      <c r="AK314" s="14">
        <f t="shared" si="73"/>
        <v>-26.573991272525816</v>
      </c>
      <c r="AL314" s="14">
        <f t="shared" si="74"/>
        <v>-25.157062044182382</v>
      </c>
      <c r="AP314" s="38">
        <f t="shared" si="66"/>
        <v>-23.672047081897137</v>
      </c>
      <c r="AQ314" s="38">
        <f t="shared" si="67"/>
        <v>-23.825182520549554</v>
      </c>
      <c r="AR314" s="38">
        <f t="shared" si="68"/>
        <v>-23.518911643244721</v>
      </c>
      <c r="AS314" s="38">
        <f t="shared" si="69"/>
        <v>-23.978317959201974</v>
      </c>
      <c r="AT314" s="38">
        <f t="shared" si="70"/>
        <v>-23.365776204592301</v>
      </c>
      <c r="AU314" s="38">
        <f t="shared" si="71"/>
        <v>-24.13145339785439</v>
      </c>
      <c r="AV314" s="38">
        <f t="shared" si="72"/>
        <v>-23.212640765939884</v>
      </c>
    </row>
    <row r="315" spans="1:48">
      <c r="A315">
        <v>314</v>
      </c>
      <c r="B315" s="28">
        <v>40094</v>
      </c>
      <c r="C315" s="149">
        <v>2.5259999999999998</v>
      </c>
      <c r="D315" s="5">
        <v>84</v>
      </c>
      <c r="E315" s="36" t="s">
        <v>72</v>
      </c>
      <c r="F315" s="17">
        <v>-25.800850000000001</v>
      </c>
      <c r="G315" s="14">
        <v>0.96192936793093664</v>
      </c>
      <c r="H315" s="69">
        <v>-23.578897480000002</v>
      </c>
      <c r="I315" s="3">
        <v>-23.491</v>
      </c>
      <c r="J315" s="17">
        <v>-25.81541</v>
      </c>
      <c r="K315" s="69">
        <v>-23.588163770000001</v>
      </c>
      <c r="M315"/>
      <c r="AJ315" s="14">
        <f t="shared" si="65"/>
        <v>-25.865526658354099</v>
      </c>
      <c r="AK315" s="14">
        <f t="shared" si="73"/>
        <v>-26.573991272525816</v>
      </c>
      <c r="AL315" s="14">
        <f t="shared" si="74"/>
        <v>-25.157062044182382</v>
      </c>
      <c r="AP315" s="38">
        <f t="shared" si="66"/>
        <v>-23.672047081897137</v>
      </c>
      <c r="AQ315" s="38">
        <f t="shared" si="67"/>
        <v>-23.825182520549554</v>
      </c>
      <c r="AR315" s="38">
        <f t="shared" si="68"/>
        <v>-23.518911643244721</v>
      </c>
      <c r="AS315" s="38">
        <f t="shared" si="69"/>
        <v>-23.978317959201974</v>
      </c>
      <c r="AT315" s="38">
        <f t="shared" si="70"/>
        <v>-23.365776204592301</v>
      </c>
      <c r="AU315" s="38">
        <f t="shared" si="71"/>
        <v>-24.13145339785439</v>
      </c>
      <c r="AV315" s="38">
        <f t="shared" si="72"/>
        <v>-23.212640765939884</v>
      </c>
    </row>
    <row r="316" spans="1:48">
      <c r="A316">
        <v>315</v>
      </c>
      <c r="B316" s="28">
        <v>40094</v>
      </c>
      <c r="C316" s="149">
        <v>3.0259999999999998</v>
      </c>
      <c r="D316" s="5">
        <v>98</v>
      </c>
      <c r="E316" s="36" t="s">
        <v>59</v>
      </c>
      <c r="F316" s="17">
        <v>-26.024889999999999</v>
      </c>
      <c r="G316" s="14">
        <v>1.0114655523136604</v>
      </c>
      <c r="H316" s="69">
        <v>-23.804909031999998</v>
      </c>
      <c r="I316" s="3">
        <v>-23.491</v>
      </c>
      <c r="J316" s="17">
        <v>-26.038799999999998</v>
      </c>
      <c r="K316" s="69">
        <v>-23.8108836</v>
      </c>
      <c r="M316"/>
      <c r="AJ316" s="14">
        <f t="shared" si="65"/>
        <v>-25.865526658354099</v>
      </c>
      <c r="AK316" s="14">
        <f t="shared" si="73"/>
        <v>-26.573991272525816</v>
      </c>
      <c r="AL316" s="14">
        <f t="shared" si="74"/>
        <v>-25.157062044182382</v>
      </c>
      <c r="AP316" s="38">
        <f t="shared" si="66"/>
        <v>-23.672047081897137</v>
      </c>
      <c r="AQ316" s="38">
        <f t="shared" si="67"/>
        <v>-23.825182520549554</v>
      </c>
      <c r="AR316" s="38">
        <f t="shared" si="68"/>
        <v>-23.518911643244721</v>
      </c>
      <c r="AS316" s="38">
        <f t="shared" si="69"/>
        <v>-23.978317959201974</v>
      </c>
      <c r="AT316" s="38">
        <f t="shared" si="70"/>
        <v>-23.365776204592301</v>
      </c>
      <c r="AU316" s="38">
        <f t="shared" si="71"/>
        <v>-24.13145339785439</v>
      </c>
      <c r="AV316" s="38">
        <f t="shared" si="72"/>
        <v>-23.212640765939884</v>
      </c>
    </row>
    <row r="317" spans="1:48" s="47" customFormat="1">
      <c r="A317">
        <v>316</v>
      </c>
      <c r="B317" s="176">
        <v>40098</v>
      </c>
      <c r="C317" s="152">
        <v>2.98</v>
      </c>
      <c r="D317" s="153">
        <v>4</v>
      </c>
      <c r="E317" s="154" t="s">
        <v>57</v>
      </c>
      <c r="F317" s="155">
        <v>-25.776219999999999</v>
      </c>
      <c r="G317" s="156">
        <v>0.97200559772296957</v>
      </c>
      <c r="H317" s="155">
        <v>-23.824823477999995</v>
      </c>
      <c r="I317" s="3">
        <v>-23.491</v>
      </c>
      <c r="J317" s="156">
        <v>-25.776219999999999</v>
      </c>
      <c r="K317" s="156">
        <v>-23.824823477999995</v>
      </c>
      <c r="L317" s="156" t="s">
        <v>179</v>
      </c>
      <c r="M317" s="157"/>
      <c r="AG317" s="156"/>
      <c r="AH317" s="156"/>
      <c r="AI317" s="156"/>
      <c r="AJ317" s="156">
        <f t="shared" si="65"/>
        <v>-25.865526658354099</v>
      </c>
      <c r="AK317" s="156">
        <f t="shared" si="73"/>
        <v>-26.573991272525816</v>
      </c>
      <c r="AL317" s="156">
        <f t="shared" si="74"/>
        <v>-25.157062044182382</v>
      </c>
      <c r="AP317" s="158">
        <f t="shared" si="66"/>
        <v>-23.672047081897137</v>
      </c>
      <c r="AQ317" s="158">
        <f t="shared" si="67"/>
        <v>-23.825182520549554</v>
      </c>
      <c r="AR317" s="158">
        <f t="shared" si="68"/>
        <v>-23.518911643244721</v>
      </c>
      <c r="AS317" s="158">
        <f t="shared" si="69"/>
        <v>-23.978317959201974</v>
      </c>
      <c r="AT317" s="158">
        <f t="shared" si="70"/>
        <v>-23.365776204592301</v>
      </c>
      <c r="AU317" s="158">
        <f t="shared" si="71"/>
        <v>-24.13145339785439</v>
      </c>
      <c r="AV317" s="158">
        <f t="shared" si="72"/>
        <v>-23.212640765939884</v>
      </c>
    </row>
    <row r="318" spans="1:48" s="47" customFormat="1">
      <c r="A318">
        <v>317</v>
      </c>
      <c r="B318" s="176">
        <v>40098</v>
      </c>
      <c r="C318" s="20">
        <v>3.0790000000000002</v>
      </c>
      <c r="D318" s="75">
        <v>12</v>
      </c>
      <c r="E318" s="133" t="s">
        <v>62</v>
      </c>
      <c r="F318" s="21">
        <v>-25.691659999999999</v>
      </c>
      <c r="G318" s="22">
        <v>0.97440341864194058</v>
      </c>
      <c r="H318" s="21">
        <v>-23.739849133999996</v>
      </c>
      <c r="I318" s="3">
        <v>-23.491</v>
      </c>
      <c r="J318" s="156">
        <v>-25.691659999999999</v>
      </c>
      <c r="K318" s="156">
        <v>-23.739849133999996</v>
      </c>
      <c r="L318" s="156" t="s">
        <v>179</v>
      </c>
      <c r="M318" s="157"/>
      <c r="AG318" s="156"/>
      <c r="AH318" s="156"/>
      <c r="AI318" s="156"/>
      <c r="AJ318" s="156">
        <f t="shared" si="65"/>
        <v>-25.865526658354099</v>
      </c>
      <c r="AK318" s="156">
        <f t="shared" si="73"/>
        <v>-26.573991272525816</v>
      </c>
      <c r="AL318" s="156">
        <f t="shared" si="74"/>
        <v>-25.157062044182382</v>
      </c>
      <c r="AP318" s="158">
        <f t="shared" si="66"/>
        <v>-23.672047081897137</v>
      </c>
      <c r="AQ318" s="158">
        <f t="shared" si="67"/>
        <v>-23.825182520549554</v>
      </c>
      <c r="AR318" s="158">
        <f t="shared" si="68"/>
        <v>-23.518911643244721</v>
      </c>
      <c r="AS318" s="158">
        <f t="shared" si="69"/>
        <v>-23.978317959201974</v>
      </c>
      <c r="AT318" s="158">
        <f t="shared" si="70"/>
        <v>-23.365776204592301</v>
      </c>
      <c r="AU318" s="158">
        <f t="shared" si="71"/>
        <v>-24.13145339785439</v>
      </c>
      <c r="AV318" s="158">
        <f t="shared" si="72"/>
        <v>-23.212640765939884</v>
      </c>
    </row>
    <row r="319" spans="1:48" s="47" customFormat="1">
      <c r="A319">
        <v>318</v>
      </c>
      <c r="B319" s="176">
        <v>40098</v>
      </c>
      <c r="C319" s="20">
        <v>3.0680000000000001</v>
      </c>
      <c r="D319" s="75">
        <v>26</v>
      </c>
      <c r="E319" s="133" t="s">
        <v>64</v>
      </c>
      <c r="F319" s="21">
        <v>-25.992619999999999</v>
      </c>
      <c r="G319" s="22">
        <v>0.97203094668306045</v>
      </c>
      <c r="H319" s="21">
        <v>-24.042283837999996</v>
      </c>
      <c r="I319" s="3">
        <v>-23.491</v>
      </c>
      <c r="J319" s="156">
        <v>-25.992619999999999</v>
      </c>
      <c r="K319" s="156">
        <v>-24.042283837999996</v>
      </c>
      <c r="L319" s="156" t="s">
        <v>179</v>
      </c>
      <c r="M319" s="157"/>
      <c r="AG319" s="156"/>
      <c r="AH319" s="156"/>
      <c r="AI319" s="156"/>
      <c r="AJ319" s="156">
        <f t="shared" si="65"/>
        <v>-25.865526658354099</v>
      </c>
      <c r="AK319" s="156">
        <f t="shared" si="73"/>
        <v>-26.573991272525816</v>
      </c>
      <c r="AL319" s="156">
        <f t="shared" si="74"/>
        <v>-25.157062044182382</v>
      </c>
      <c r="AP319" s="158">
        <f t="shared" si="66"/>
        <v>-23.672047081897137</v>
      </c>
      <c r="AQ319" s="158">
        <f t="shared" si="67"/>
        <v>-23.825182520549554</v>
      </c>
      <c r="AR319" s="158">
        <f t="shared" si="68"/>
        <v>-23.518911643244721</v>
      </c>
      <c r="AS319" s="158">
        <f t="shared" si="69"/>
        <v>-23.978317959201974</v>
      </c>
      <c r="AT319" s="158">
        <f t="shared" si="70"/>
        <v>-23.365776204592301</v>
      </c>
      <c r="AU319" s="158">
        <f t="shared" si="71"/>
        <v>-24.13145339785439</v>
      </c>
      <c r="AV319" s="158">
        <f t="shared" si="72"/>
        <v>-23.212640765939884</v>
      </c>
    </row>
    <row r="320" spans="1:48" s="47" customFormat="1">
      <c r="A320">
        <v>319</v>
      </c>
      <c r="B320" s="176">
        <v>40098</v>
      </c>
      <c r="C320" s="159">
        <v>2.7879999999999998</v>
      </c>
      <c r="D320" s="160">
        <v>37</v>
      </c>
      <c r="E320" s="161" t="s">
        <v>175</v>
      </c>
      <c r="F320" s="162">
        <v>-25.567769999999999</v>
      </c>
      <c r="G320" s="156">
        <v>0.91915086493168374</v>
      </c>
      <c r="H320" s="155">
        <v>-23.615352072999997</v>
      </c>
      <c r="I320" s="3">
        <v>-23.491</v>
      </c>
      <c r="J320" s="156">
        <v>-25.567769999999999</v>
      </c>
      <c r="K320" s="156">
        <v>-23.615352072999997</v>
      </c>
      <c r="L320" s="156" t="s">
        <v>179</v>
      </c>
      <c r="M320" s="157"/>
      <c r="AG320" s="156"/>
      <c r="AH320" s="156"/>
      <c r="AI320" s="156"/>
      <c r="AJ320" s="156">
        <f t="shared" si="65"/>
        <v>-25.865526658354099</v>
      </c>
      <c r="AK320" s="156">
        <f t="shared" si="73"/>
        <v>-26.573991272525816</v>
      </c>
      <c r="AL320" s="156">
        <f t="shared" si="74"/>
        <v>-25.157062044182382</v>
      </c>
      <c r="AP320" s="158">
        <f t="shared" si="66"/>
        <v>-23.672047081897137</v>
      </c>
      <c r="AQ320" s="158">
        <f t="shared" si="67"/>
        <v>-23.825182520549554</v>
      </c>
      <c r="AR320" s="158">
        <f t="shared" si="68"/>
        <v>-23.518911643244721</v>
      </c>
      <c r="AS320" s="158">
        <f t="shared" si="69"/>
        <v>-23.978317959201974</v>
      </c>
      <c r="AT320" s="158">
        <f t="shared" si="70"/>
        <v>-23.365776204592301</v>
      </c>
      <c r="AU320" s="158">
        <f t="shared" si="71"/>
        <v>-24.13145339785439</v>
      </c>
      <c r="AV320" s="158">
        <f t="shared" si="72"/>
        <v>-23.212640765939884</v>
      </c>
    </row>
    <row r="321" spans="1:48" s="47" customFormat="1">
      <c r="A321">
        <v>320</v>
      </c>
      <c r="B321" s="176">
        <v>40098</v>
      </c>
      <c r="C321" s="20">
        <v>2.9</v>
      </c>
      <c r="D321" s="75">
        <v>39</v>
      </c>
      <c r="E321" s="133" t="s">
        <v>66</v>
      </c>
      <c r="F321" s="21">
        <v>-25.939990000000002</v>
      </c>
      <c r="G321" s="22">
        <v>0.98456929575638619</v>
      </c>
      <c r="H321" s="21">
        <v>-23.989395950999999</v>
      </c>
      <c r="I321" s="3">
        <v>-23.491</v>
      </c>
      <c r="J321" s="156">
        <v>-25.939990000000002</v>
      </c>
      <c r="K321" s="156">
        <v>-23.989395950999999</v>
      </c>
      <c r="L321" s="156" t="s">
        <v>179</v>
      </c>
      <c r="M321" s="157"/>
      <c r="AG321" s="156"/>
      <c r="AH321" s="156"/>
      <c r="AI321" s="156"/>
      <c r="AJ321" s="156">
        <f t="shared" si="65"/>
        <v>-25.865526658354099</v>
      </c>
      <c r="AK321" s="156">
        <f t="shared" si="73"/>
        <v>-26.573991272525816</v>
      </c>
      <c r="AL321" s="156">
        <f t="shared" si="74"/>
        <v>-25.157062044182382</v>
      </c>
      <c r="AP321" s="158">
        <f t="shared" si="66"/>
        <v>-23.672047081897137</v>
      </c>
      <c r="AQ321" s="158">
        <f t="shared" si="67"/>
        <v>-23.825182520549554</v>
      </c>
      <c r="AR321" s="158">
        <f t="shared" si="68"/>
        <v>-23.518911643244721</v>
      </c>
      <c r="AS321" s="158">
        <f t="shared" si="69"/>
        <v>-23.978317959201974</v>
      </c>
      <c r="AT321" s="158">
        <f t="shared" si="70"/>
        <v>-23.365776204592301</v>
      </c>
      <c r="AU321" s="158">
        <f t="shared" si="71"/>
        <v>-24.13145339785439</v>
      </c>
      <c r="AV321" s="158">
        <f t="shared" si="72"/>
        <v>-23.212640765939884</v>
      </c>
    </row>
    <row r="322" spans="1:48" s="47" customFormat="1">
      <c r="A322">
        <v>321</v>
      </c>
      <c r="B322" s="176">
        <v>40098</v>
      </c>
      <c r="C322" s="159">
        <v>2.9940000000000002</v>
      </c>
      <c r="D322" s="160">
        <v>49</v>
      </c>
      <c r="E322" s="161" t="s">
        <v>130</v>
      </c>
      <c r="F322" s="162">
        <v>-25.75038</v>
      </c>
      <c r="G322" s="156">
        <v>0.97448811571086469</v>
      </c>
      <c r="H322" s="155">
        <v>-23.798856861999997</v>
      </c>
      <c r="I322" s="3">
        <v>-23.491</v>
      </c>
      <c r="J322" s="156">
        <v>-25.75038</v>
      </c>
      <c r="K322" s="156">
        <v>-23.798856861999997</v>
      </c>
      <c r="L322" s="156" t="s">
        <v>179</v>
      </c>
      <c r="M322" s="157"/>
      <c r="AG322" s="156"/>
      <c r="AH322" s="156"/>
      <c r="AI322" s="156"/>
      <c r="AJ322" s="156">
        <f t="shared" ref="AJ322:AJ385" si="76">$AH$2</f>
        <v>-25.865526658354099</v>
      </c>
      <c r="AK322" s="156">
        <f t="shared" si="73"/>
        <v>-26.573991272525816</v>
      </c>
      <c r="AL322" s="156">
        <f t="shared" si="74"/>
        <v>-25.157062044182382</v>
      </c>
      <c r="AP322" s="158">
        <f t="shared" ref="AP322:AP385" si="77">$M$49</f>
        <v>-23.672047081897137</v>
      </c>
      <c r="AQ322" s="158">
        <f t="shared" si="67"/>
        <v>-23.825182520549554</v>
      </c>
      <c r="AR322" s="158">
        <f t="shared" si="68"/>
        <v>-23.518911643244721</v>
      </c>
      <c r="AS322" s="158">
        <f t="shared" si="69"/>
        <v>-23.978317959201974</v>
      </c>
      <c r="AT322" s="158">
        <f t="shared" si="70"/>
        <v>-23.365776204592301</v>
      </c>
      <c r="AU322" s="158">
        <f t="shared" si="71"/>
        <v>-24.13145339785439</v>
      </c>
      <c r="AV322" s="158">
        <f t="shared" si="72"/>
        <v>-23.212640765939884</v>
      </c>
    </row>
    <row r="323" spans="1:48" s="47" customFormat="1">
      <c r="A323">
        <v>322</v>
      </c>
      <c r="B323" s="176">
        <v>40101</v>
      </c>
      <c r="C323" s="163">
        <v>2.996</v>
      </c>
      <c r="D323" s="164">
        <v>68</v>
      </c>
      <c r="E323" s="165" t="s">
        <v>178</v>
      </c>
      <c r="F323" s="175">
        <v>-25.277909999999999</v>
      </c>
      <c r="G323" s="51">
        <v>0.97200549683872339</v>
      </c>
      <c r="H323" s="166">
        <f>(1.0179*F323)+2.2372</f>
        <v>-23.493184588999998</v>
      </c>
      <c r="I323" s="3">
        <v>-23.491</v>
      </c>
      <c r="J323" s="156">
        <v>-25.277909999999999</v>
      </c>
      <c r="K323" s="156">
        <v>-23.493184588999998</v>
      </c>
      <c r="L323" s="156" t="s">
        <v>179</v>
      </c>
      <c r="M323" s="157"/>
      <c r="AG323" s="156"/>
      <c r="AH323" s="156"/>
      <c r="AI323" s="156"/>
      <c r="AJ323" s="156">
        <f t="shared" si="76"/>
        <v>-25.865526658354099</v>
      </c>
      <c r="AK323" s="156">
        <f t="shared" si="73"/>
        <v>-26.573991272525816</v>
      </c>
      <c r="AL323" s="156">
        <f t="shared" si="74"/>
        <v>-25.157062044182382</v>
      </c>
      <c r="AP323" s="158">
        <f t="shared" si="77"/>
        <v>-23.672047081897137</v>
      </c>
      <c r="AQ323" s="158">
        <f t="shared" ref="AQ323:AQ386" si="78">AP323-$M$50</f>
        <v>-23.825182520549554</v>
      </c>
      <c r="AR323" s="158">
        <f t="shared" ref="AR323:AR386" si="79">AP323+$M$50</f>
        <v>-23.518911643244721</v>
      </c>
      <c r="AS323" s="158">
        <f t="shared" ref="AS323:AS386" si="80">AP323-(2*$M$50)</f>
        <v>-23.978317959201974</v>
      </c>
      <c r="AT323" s="158">
        <f t="shared" ref="AT323:AT386" si="81">AP323+(2*$M$50)</f>
        <v>-23.365776204592301</v>
      </c>
      <c r="AU323" s="158">
        <f t="shared" ref="AU323:AU386" si="82">AP323-(3*$M$50)</f>
        <v>-24.13145339785439</v>
      </c>
      <c r="AV323" s="158">
        <f t="shared" ref="AV323:AV386" si="83">AP323+(3*$M$50)</f>
        <v>-23.212640765939884</v>
      </c>
    </row>
    <row r="324" spans="1:48" s="47" customFormat="1">
      <c r="A324">
        <v>323</v>
      </c>
      <c r="B324" s="176">
        <v>40101</v>
      </c>
      <c r="C324" s="163">
        <v>2.081</v>
      </c>
      <c r="D324" s="164">
        <v>75</v>
      </c>
      <c r="E324" s="165" t="s">
        <v>70</v>
      </c>
      <c r="F324" s="166">
        <v>-25.66574</v>
      </c>
      <c r="G324" s="51">
        <v>0.98708079342161237</v>
      </c>
      <c r="H324" s="166">
        <f>(1.0179*F324)+2.2372</f>
        <v>-23.887956746</v>
      </c>
      <c r="I324" s="3">
        <v>-23.491</v>
      </c>
      <c r="J324" s="156">
        <v>-25.66574</v>
      </c>
      <c r="K324" s="156">
        <v>-23.887956746</v>
      </c>
      <c r="L324" s="156" t="s">
        <v>179</v>
      </c>
      <c r="M324" s="157"/>
      <c r="AG324" s="156"/>
      <c r="AH324" s="156"/>
      <c r="AI324" s="156"/>
      <c r="AJ324" s="156">
        <f t="shared" si="76"/>
        <v>-25.865526658354099</v>
      </c>
      <c r="AK324" s="156">
        <f t="shared" si="73"/>
        <v>-26.573991272525816</v>
      </c>
      <c r="AL324" s="156">
        <f t="shared" si="74"/>
        <v>-25.157062044182382</v>
      </c>
      <c r="AP324" s="158">
        <f t="shared" si="77"/>
        <v>-23.672047081897137</v>
      </c>
      <c r="AQ324" s="158">
        <f t="shared" si="78"/>
        <v>-23.825182520549554</v>
      </c>
      <c r="AR324" s="158">
        <f t="shared" si="79"/>
        <v>-23.518911643244721</v>
      </c>
      <c r="AS324" s="158">
        <f t="shared" si="80"/>
        <v>-23.978317959201974</v>
      </c>
      <c r="AT324" s="158">
        <f t="shared" si="81"/>
        <v>-23.365776204592301</v>
      </c>
      <c r="AU324" s="158">
        <f t="shared" si="82"/>
        <v>-24.13145339785439</v>
      </c>
      <c r="AV324" s="158">
        <f t="shared" si="83"/>
        <v>-23.212640765939884</v>
      </c>
    </row>
    <row r="325" spans="1:48" s="47" customFormat="1">
      <c r="A325">
        <v>324</v>
      </c>
      <c r="B325" s="176">
        <v>40101</v>
      </c>
      <c r="C325" s="163">
        <v>2.9590000000000001</v>
      </c>
      <c r="D325" s="164">
        <v>84</v>
      </c>
      <c r="E325" s="165" t="s">
        <v>72</v>
      </c>
      <c r="F325" s="166">
        <v>-25.762250000000002</v>
      </c>
      <c r="G325" s="51">
        <v>0.98519803573505915</v>
      </c>
      <c r="H325" s="166">
        <f>(1.0179*F325)+2.2372</f>
        <v>-23.986194275000003</v>
      </c>
      <c r="I325" s="3">
        <v>-23.491</v>
      </c>
      <c r="J325" s="156">
        <v>-25.762250000000002</v>
      </c>
      <c r="K325" s="156">
        <v>-23.986194275000003</v>
      </c>
      <c r="L325" s="156" t="s">
        <v>179</v>
      </c>
      <c r="M325" s="157"/>
      <c r="AG325" s="156"/>
      <c r="AH325" s="156"/>
      <c r="AI325" s="156"/>
      <c r="AJ325" s="156">
        <f t="shared" si="76"/>
        <v>-25.865526658354099</v>
      </c>
      <c r="AK325" s="156">
        <f t="shared" si="73"/>
        <v>-26.573991272525816</v>
      </c>
      <c r="AL325" s="156">
        <f t="shared" si="74"/>
        <v>-25.157062044182382</v>
      </c>
      <c r="AP325" s="158">
        <f t="shared" si="77"/>
        <v>-23.672047081897137</v>
      </c>
      <c r="AQ325" s="158">
        <f t="shared" si="78"/>
        <v>-23.825182520549554</v>
      </c>
      <c r="AR325" s="158">
        <f t="shared" si="79"/>
        <v>-23.518911643244721</v>
      </c>
      <c r="AS325" s="158">
        <f t="shared" si="80"/>
        <v>-23.978317959201974</v>
      </c>
      <c r="AT325" s="158">
        <f t="shared" si="81"/>
        <v>-23.365776204592301</v>
      </c>
      <c r="AU325" s="158">
        <f t="shared" si="82"/>
        <v>-24.13145339785439</v>
      </c>
      <c r="AV325" s="158">
        <f t="shared" si="83"/>
        <v>-23.212640765939884</v>
      </c>
    </row>
    <row r="326" spans="1:48" s="47" customFormat="1">
      <c r="A326">
        <v>325</v>
      </c>
      <c r="B326" s="176">
        <v>40101</v>
      </c>
      <c r="C326" s="163">
        <v>3.07</v>
      </c>
      <c r="D326" s="164">
        <v>98</v>
      </c>
      <c r="E326" s="165" t="s">
        <v>59</v>
      </c>
      <c r="F326" s="166">
        <v>-25.628139999999998</v>
      </c>
      <c r="G326" s="51">
        <v>0.99876889863194362</v>
      </c>
      <c r="H326" s="166">
        <f>(1.0179*F326)+2.2372</f>
        <v>-23.849683705999997</v>
      </c>
      <c r="I326" s="3">
        <v>-23.491</v>
      </c>
      <c r="J326" s="156">
        <v>-25.628139999999998</v>
      </c>
      <c r="K326" s="156">
        <v>-23.849683705999997</v>
      </c>
      <c r="L326" s="156" t="s">
        <v>179</v>
      </c>
      <c r="M326" s="157"/>
      <c r="AG326" s="156"/>
      <c r="AH326" s="156"/>
      <c r="AI326" s="156"/>
      <c r="AJ326" s="171">
        <f t="shared" si="76"/>
        <v>-25.865526658354099</v>
      </c>
      <c r="AK326" s="171">
        <f t="shared" si="73"/>
        <v>-26.573991272525816</v>
      </c>
      <c r="AL326" s="171">
        <f t="shared" si="74"/>
        <v>-25.157062044182382</v>
      </c>
      <c r="AM326" s="172"/>
      <c r="AN326" s="172"/>
      <c r="AO326" s="172"/>
      <c r="AP326" s="173">
        <f t="shared" si="77"/>
        <v>-23.672047081897137</v>
      </c>
      <c r="AQ326" s="173">
        <f t="shared" si="78"/>
        <v>-23.825182520549554</v>
      </c>
      <c r="AR326" s="173">
        <f t="shared" si="79"/>
        <v>-23.518911643244721</v>
      </c>
      <c r="AS326" s="173">
        <f t="shared" si="80"/>
        <v>-23.978317959201974</v>
      </c>
      <c r="AT326" s="173">
        <f t="shared" si="81"/>
        <v>-23.365776204592301</v>
      </c>
      <c r="AU326" s="173">
        <f t="shared" si="82"/>
        <v>-24.13145339785439</v>
      </c>
      <c r="AV326" s="173">
        <f t="shared" si="83"/>
        <v>-23.212640765939884</v>
      </c>
    </row>
    <row r="327" spans="1:48">
      <c r="A327">
        <v>326</v>
      </c>
      <c r="B327" s="28">
        <v>40108</v>
      </c>
      <c r="C327" s="149">
        <v>2.5089999999999999</v>
      </c>
      <c r="D327" s="5">
        <v>15</v>
      </c>
      <c r="E327" s="5" t="s">
        <v>180</v>
      </c>
      <c r="F327" s="17">
        <v>-25.51051</v>
      </c>
      <c r="G327" s="14">
        <v>0.97199370575627464</v>
      </c>
      <c r="H327" s="69">
        <v>-23.501440927000001</v>
      </c>
      <c r="I327" s="3">
        <v>-23.491</v>
      </c>
      <c r="J327" s="17">
        <v>-25.51051</v>
      </c>
      <c r="K327" s="14">
        <v>-23.501440927000001</v>
      </c>
      <c r="M327" s="14"/>
      <c r="O327"/>
      <c r="P327"/>
      <c r="AH327" s="14"/>
      <c r="AI327" s="14"/>
      <c r="AJ327" s="171">
        <f t="shared" si="76"/>
        <v>-25.865526658354099</v>
      </c>
      <c r="AK327" s="171">
        <f t="shared" si="73"/>
        <v>-26.573991272525816</v>
      </c>
      <c r="AL327" s="171">
        <f t="shared" si="74"/>
        <v>-25.157062044182382</v>
      </c>
      <c r="AM327" s="172"/>
      <c r="AN327" s="172"/>
      <c r="AO327" s="172"/>
      <c r="AP327" s="173">
        <f t="shared" si="77"/>
        <v>-23.672047081897137</v>
      </c>
      <c r="AQ327" s="173">
        <f t="shared" si="78"/>
        <v>-23.825182520549554</v>
      </c>
      <c r="AR327" s="173">
        <f t="shared" si="79"/>
        <v>-23.518911643244721</v>
      </c>
      <c r="AS327" s="173">
        <f t="shared" si="80"/>
        <v>-23.978317959201974</v>
      </c>
      <c r="AT327" s="173">
        <f t="shared" si="81"/>
        <v>-23.365776204592301</v>
      </c>
      <c r="AU327" s="173">
        <f t="shared" si="82"/>
        <v>-24.13145339785439</v>
      </c>
      <c r="AV327" s="173">
        <f t="shared" si="83"/>
        <v>-23.212640765939884</v>
      </c>
    </row>
    <row r="328" spans="1:48">
      <c r="A328">
        <v>327</v>
      </c>
      <c r="B328" s="28">
        <v>40108</v>
      </c>
      <c r="C328" s="149">
        <v>2.4900000000000002</v>
      </c>
      <c r="D328" s="5">
        <v>32</v>
      </c>
      <c r="E328" s="5" t="s">
        <v>183</v>
      </c>
      <c r="F328" s="17">
        <v>-25.63805</v>
      </c>
      <c r="G328" s="14">
        <v>0.99054164708325154</v>
      </c>
      <c r="H328" s="69">
        <v>-23.629962984999999</v>
      </c>
      <c r="I328" s="3">
        <v>-23.491</v>
      </c>
      <c r="J328" s="17">
        <v>-25.63805</v>
      </c>
      <c r="K328" s="14">
        <v>-23.629962984999999</v>
      </c>
      <c r="M328" s="14"/>
      <c r="O328"/>
      <c r="P328"/>
      <c r="AH328" s="14"/>
      <c r="AI328" s="14"/>
      <c r="AJ328" s="171">
        <f t="shared" si="76"/>
        <v>-25.865526658354099</v>
      </c>
      <c r="AK328" s="171">
        <f t="shared" si="73"/>
        <v>-26.573991272525816</v>
      </c>
      <c r="AL328" s="171">
        <f t="shared" si="74"/>
        <v>-25.157062044182382</v>
      </c>
      <c r="AM328" s="172"/>
      <c r="AN328" s="172"/>
      <c r="AO328" s="172"/>
      <c r="AP328" s="173">
        <f t="shared" si="77"/>
        <v>-23.672047081897137</v>
      </c>
      <c r="AQ328" s="173">
        <f t="shared" si="78"/>
        <v>-23.825182520549554</v>
      </c>
      <c r="AR328" s="173">
        <f t="shared" si="79"/>
        <v>-23.518911643244721</v>
      </c>
      <c r="AS328" s="173">
        <f t="shared" si="80"/>
        <v>-23.978317959201974</v>
      </c>
      <c r="AT328" s="173">
        <f t="shared" si="81"/>
        <v>-23.365776204592301</v>
      </c>
      <c r="AU328" s="173">
        <f t="shared" si="82"/>
        <v>-24.13145339785439</v>
      </c>
      <c r="AV328" s="173">
        <f t="shared" si="83"/>
        <v>-23.212640765939884</v>
      </c>
    </row>
    <row r="329" spans="1:48">
      <c r="A329">
        <v>328</v>
      </c>
      <c r="B329" s="28">
        <v>40108</v>
      </c>
      <c r="C329" s="149">
        <v>2.62</v>
      </c>
      <c r="D329" s="5">
        <v>46</v>
      </c>
      <c r="E329" s="5" t="s">
        <v>184</v>
      </c>
      <c r="F329" s="17">
        <v>-25.596219999999999</v>
      </c>
      <c r="G329" s="14">
        <v>0.99738096182005231</v>
      </c>
      <c r="H329" s="69">
        <v>-23.587810894</v>
      </c>
      <c r="I329" s="3">
        <v>-23.491</v>
      </c>
      <c r="J329" s="17">
        <v>-25.596219999999999</v>
      </c>
      <c r="K329" s="14">
        <v>-23.587810894</v>
      </c>
      <c r="M329" s="14"/>
      <c r="O329"/>
      <c r="P329"/>
      <c r="AH329" s="14"/>
      <c r="AI329" s="14"/>
      <c r="AJ329" s="171">
        <f t="shared" si="76"/>
        <v>-25.865526658354099</v>
      </c>
      <c r="AK329" s="171">
        <f t="shared" si="73"/>
        <v>-26.573991272525816</v>
      </c>
      <c r="AL329" s="171">
        <f t="shared" si="74"/>
        <v>-25.157062044182382</v>
      </c>
      <c r="AM329" s="172"/>
      <c r="AN329" s="172"/>
      <c r="AO329" s="172"/>
      <c r="AP329" s="173">
        <f t="shared" si="77"/>
        <v>-23.672047081897137</v>
      </c>
      <c r="AQ329" s="173">
        <f t="shared" si="78"/>
        <v>-23.825182520549554</v>
      </c>
      <c r="AR329" s="173">
        <f t="shared" si="79"/>
        <v>-23.518911643244721</v>
      </c>
      <c r="AS329" s="173">
        <f t="shared" si="80"/>
        <v>-23.978317959201974</v>
      </c>
      <c r="AT329" s="173">
        <f t="shared" si="81"/>
        <v>-23.365776204592301</v>
      </c>
      <c r="AU329" s="173">
        <f t="shared" si="82"/>
        <v>-24.13145339785439</v>
      </c>
      <c r="AV329" s="173">
        <f t="shared" si="83"/>
        <v>-23.212640765939884</v>
      </c>
    </row>
    <row r="330" spans="1:48">
      <c r="A330">
        <v>329</v>
      </c>
      <c r="B330" s="28">
        <v>40108</v>
      </c>
      <c r="C330" s="149">
        <v>2.649</v>
      </c>
      <c r="D330" s="5">
        <v>60</v>
      </c>
      <c r="E330" s="5" t="s">
        <v>181</v>
      </c>
      <c r="F330" s="17">
        <v>-25.81</v>
      </c>
      <c r="G330" s="14">
        <v>0.9858024268672666</v>
      </c>
      <c r="H330" s="69">
        <v>-23.803236999999999</v>
      </c>
      <c r="I330" s="3">
        <v>-23.491</v>
      </c>
      <c r="J330" s="17">
        <v>-25.81</v>
      </c>
      <c r="K330" s="14">
        <v>-23.803236999999999</v>
      </c>
      <c r="M330" s="14"/>
      <c r="O330"/>
      <c r="P330"/>
      <c r="AH330" s="14"/>
      <c r="AI330" s="14"/>
      <c r="AJ330" s="171">
        <f t="shared" si="76"/>
        <v>-25.865526658354099</v>
      </c>
      <c r="AK330" s="171">
        <f t="shared" si="73"/>
        <v>-26.573991272525816</v>
      </c>
      <c r="AL330" s="171">
        <f t="shared" si="74"/>
        <v>-25.157062044182382</v>
      </c>
      <c r="AM330" s="172"/>
      <c r="AN330" s="172"/>
      <c r="AO330" s="172"/>
      <c r="AP330" s="173">
        <f t="shared" si="77"/>
        <v>-23.672047081897137</v>
      </c>
      <c r="AQ330" s="173">
        <f t="shared" si="78"/>
        <v>-23.825182520549554</v>
      </c>
      <c r="AR330" s="173">
        <f t="shared" si="79"/>
        <v>-23.518911643244721</v>
      </c>
      <c r="AS330" s="173">
        <f t="shared" si="80"/>
        <v>-23.978317959201974</v>
      </c>
      <c r="AT330" s="173">
        <f t="shared" si="81"/>
        <v>-23.365776204592301</v>
      </c>
      <c r="AU330" s="173">
        <f t="shared" si="82"/>
        <v>-24.13145339785439</v>
      </c>
      <c r="AV330" s="173">
        <f t="shared" si="83"/>
        <v>-23.212640765939884</v>
      </c>
    </row>
    <row r="331" spans="1:48">
      <c r="A331">
        <v>330</v>
      </c>
      <c r="B331" s="28">
        <v>40108</v>
      </c>
      <c r="C331" s="149">
        <v>2.7069999999999999</v>
      </c>
      <c r="D331" s="5">
        <v>77</v>
      </c>
      <c r="E331" s="5" t="s">
        <v>185</v>
      </c>
      <c r="F331" s="17">
        <v>-25.590399999999999</v>
      </c>
      <c r="G331" s="14">
        <v>0.99383549493244272</v>
      </c>
      <c r="H331" s="69">
        <v>-23.581946079999998</v>
      </c>
      <c r="I331" s="3">
        <v>-23.491</v>
      </c>
      <c r="J331" s="17">
        <v>-25.590399999999999</v>
      </c>
      <c r="K331" s="14">
        <v>-23.581946079999998</v>
      </c>
      <c r="M331" s="14"/>
      <c r="O331"/>
      <c r="P331"/>
      <c r="AH331" s="14"/>
      <c r="AI331" s="14"/>
      <c r="AJ331" s="171">
        <f t="shared" si="76"/>
        <v>-25.865526658354099</v>
      </c>
      <c r="AK331" s="171">
        <f t="shared" si="73"/>
        <v>-26.573991272525816</v>
      </c>
      <c r="AL331" s="171">
        <f t="shared" si="74"/>
        <v>-25.157062044182382</v>
      </c>
      <c r="AM331" s="172"/>
      <c r="AN331" s="172"/>
      <c r="AO331" s="172"/>
      <c r="AP331" s="173">
        <f t="shared" si="77"/>
        <v>-23.672047081897137</v>
      </c>
      <c r="AQ331" s="173">
        <f t="shared" si="78"/>
        <v>-23.825182520549554</v>
      </c>
      <c r="AR331" s="173">
        <f t="shared" si="79"/>
        <v>-23.518911643244721</v>
      </c>
      <c r="AS331" s="173">
        <f t="shared" si="80"/>
        <v>-23.978317959201974</v>
      </c>
      <c r="AT331" s="173">
        <f t="shared" si="81"/>
        <v>-23.365776204592301</v>
      </c>
      <c r="AU331" s="173">
        <f t="shared" si="82"/>
        <v>-24.13145339785439</v>
      </c>
      <c r="AV331" s="173">
        <f t="shared" si="83"/>
        <v>-23.212640765939884</v>
      </c>
    </row>
    <row r="332" spans="1:48">
      <c r="A332">
        <v>331</v>
      </c>
      <c r="B332" s="28">
        <v>40108</v>
      </c>
      <c r="C332" s="149">
        <v>2.5859999999999999</v>
      </c>
      <c r="D332" s="5">
        <v>91</v>
      </c>
      <c r="E332" s="5" t="s">
        <v>186</v>
      </c>
      <c r="F332" s="17">
        <v>-25.643799999999999</v>
      </c>
      <c r="G332" s="14">
        <v>0.99387082238618696</v>
      </c>
      <c r="H332" s="69">
        <v>-23.635757259999998</v>
      </c>
      <c r="I332" s="3">
        <v>-23.491</v>
      </c>
      <c r="J332" s="17">
        <v>-25.643799999999999</v>
      </c>
      <c r="K332" s="14">
        <v>-23.635757259999998</v>
      </c>
      <c r="M332" s="14"/>
      <c r="O332"/>
      <c r="P332"/>
      <c r="AH332" s="14"/>
      <c r="AI332" s="14"/>
      <c r="AJ332" s="171">
        <f t="shared" si="76"/>
        <v>-25.865526658354099</v>
      </c>
      <c r="AK332" s="171">
        <f t="shared" si="73"/>
        <v>-26.573991272525816</v>
      </c>
      <c r="AL332" s="171">
        <f t="shared" si="74"/>
        <v>-25.157062044182382</v>
      </c>
      <c r="AM332" s="172"/>
      <c r="AN332" s="172"/>
      <c r="AO332" s="172"/>
      <c r="AP332" s="173">
        <f t="shared" si="77"/>
        <v>-23.672047081897137</v>
      </c>
      <c r="AQ332" s="173">
        <f t="shared" si="78"/>
        <v>-23.825182520549554</v>
      </c>
      <c r="AR332" s="173">
        <f t="shared" si="79"/>
        <v>-23.518911643244721</v>
      </c>
      <c r="AS332" s="173">
        <f t="shared" si="80"/>
        <v>-23.978317959201974</v>
      </c>
      <c r="AT332" s="173">
        <f t="shared" si="81"/>
        <v>-23.365776204592301</v>
      </c>
      <c r="AU332" s="173">
        <f t="shared" si="82"/>
        <v>-24.13145339785439</v>
      </c>
      <c r="AV332" s="173">
        <f t="shared" si="83"/>
        <v>-23.212640765939884</v>
      </c>
    </row>
    <row r="333" spans="1:48">
      <c r="A333">
        <v>332</v>
      </c>
      <c r="B333" s="28">
        <v>40108</v>
      </c>
      <c r="C333" s="149">
        <v>2.653</v>
      </c>
      <c r="D333" s="5">
        <v>105</v>
      </c>
      <c r="E333" s="5" t="s">
        <v>182</v>
      </c>
      <c r="F333" s="17">
        <v>-25.82105</v>
      </c>
      <c r="G333" s="14">
        <v>1.0012005162323987</v>
      </c>
      <c r="H333" s="69">
        <v>-23.814372084999999</v>
      </c>
      <c r="I333" s="3">
        <v>-23.491</v>
      </c>
      <c r="J333" s="17">
        <v>-25.82105</v>
      </c>
      <c r="K333" s="14">
        <v>-23.814372084999999</v>
      </c>
      <c r="M333" s="14"/>
      <c r="O333"/>
      <c r="P333"/>
      <c r="AH333" s="14"/>
      <c r="AI333" s="14"/>
      <c r="AJ333" s="171">
        <f t="shared" si="76"/>
        <v>-25.865526658354099</v>
      </c>
      <c r="AK333" s="171">
        <f t="shared" si="73"/>
        <v>-26.573991272525816</v>
      </c>
      <c r="AL333" s="171">
        <f t="shared" si="74"/>
        <v>-25.157062044182382</v>
      </c>
      <c r="AM333" s="172"/>
      <c r="AN333" s="172"/>
      <c r="AO333" s="172"/>
      <c r="AP333" s="173">
        <f t="shared" si="77"/>
        <v>-23.672047081897137</v>
      </c>
      <c r="AQ333" s="173">
        <f t="shared" si="78"/>
        <v>-23.825182520549554</v>
      </c>
      <c r="AR333" s="173">
        <f t="shared" si="79"/>
        <v>-23.518911643244721</v>
      </c>
      <c r="AS333" s="173">
        <f t="shared" si="80"/>
        <v>-23.978317959201974</v>
      </c>
      <c r="AT333" s="173">
        <f t="shared" si="81"/>
        <v>-23.365776204592301</v>
      </c>
      <c r="AU333" s="173">
        <f t="shared" si="82"/>
        <v>-24.13145339785439</v>
      </c>
      <c r="AV333" s="173">
        <f t="shared" si="83"/>
        <v>-23.212640765939884</v>
      </c>
    </row>
    <row r="334" spans="1:48">
      <c r="A334">
        <v>333</v>
      </c>
      <c r="B334" s="28">
        <v>40113</v>
      </c>
      <c r="C334" s="57">
        <v>2.63</v>
      </c>
      <c r="D334" s="101">
        <v>15</v>
      </c>
      <c r="E334" s="137" t="s">
        <v>146</v>
      </c>
      <c r="F334" s="60">
        <v>-25.441099999999999</v>
      </c>
      <c r="G334" s="14">
        <v>0.98471587333571697</v>
      </c>
      <c r="H334" s="60">
        <v>-23.542630769999995</v>
      </c>
      <c r="I334" s="3">
        <v>-23.491</v>
      </c>
      <c r="J334" s="60">
        <v>-25.448840000000001</v>
      </c>
      <c r="K334" s="60">
        <v>-23.540506300000004</v>
      </c>
      <c r="M334"/>
      <c r="N334"/>
      <c r="O334"/>
      <c r="P334"/>
      <c r="AF334" s="14"/>
      <c r="AG334" s="14"/>
      <c r="AH334" s="14"/>
      <c r="AJ334" s="171">
        <f t="shared" si="76"/>
        <v>-25.865526658354099</v>
      </c>
      <c r="AK334" s="171">
        <f t="shared" si="73"/>
        <v>-26.573991272525816</v>
      </c>
      <c r="AL334" s="171">
        <f t="shared" si="74"/>
        <v>-25.157062044182382</v>
      </c>
      <c r="AM334" s="172"/>
      <c r="AN334" s="172"/>
      <c r="AO334" s="172"/>
      <c r="AP334" s="173">
        <f t="shared" si="77"/>
        <v>-23.672047081897137</v>
      </c>
      <c r="AQ334" s="173">
        <f t="shared" si="78"/>
        <v>-23.825182520549554</v>
      </c>
      <c r="AR334" s="173">
        <f t="shared" si="79"/>
        <v>-23.518911643244721</v>
      </c>
      <c r="AS334" s="173">
        <f t="shared" si="80"/>
        <v>-23.978317959201974</v>
      </c>
      <c r="AT334" s="173">
        <f t="shared" si="81"/>
        <v>-23.365776204592301</v>
      </c>
      <c r="AU334" s="173">
        <f t="shared" si="82"/>
        <v>-24.13145339785439</v>
      </c>
      <c r="AV334" s="173">
        <f t="shared" si="83"/>
        <v>-23.212640765939884</v>
      </c>
    </row>
    <row r="335" spans="1:48">
      <c r="A335">
        <v>334</v>
      </c>
      <c r="B335" s="28">
        <v>40113</v>
      </c>
      <c r="C335" s="57">
        <v>2.597</v>
      </c>
      <c r="D335" s="101">
        <v>32</v>
      </c>
      <c r="E335" s="137" t="s">
        <v>149</v>
      </c>
      <c r="F335" s="60">
        <v>-25.54224</v>
      </c>
      <c r="G335" s="14">
        <v>0.99724869727843934</v>
      </c>
      <c r="H335" s="60">
        <v>-23.645864367999998</v>
      </c>
      <c r="I335" s="3">
        <v>-23.491</v>
      </c>
      <c r="J335" s="60">
        <v>-25.551300000000001</v>
      </c>
      <c r="K335" s="60">
        <v>-23.643734750000004</v>
      </c>
      <c r="M335"/>
      <c r="N335"/>
      <c r="O335"/>
      <c r="P335"/>
      <c r="AF335" s="14"/>
      <c r="AG335" s="14"/>
      <c r="AH335" s="14"/>
      <c r="AJ335" s="171">
        <f t="shared" si="76"/>
        <v>-25.865526658354099</v>
      </c>
      <c r="AK335" s="171">
        <f t="shared" si="73"/>
        <v>-26.573991272525816</v>
      </c>
      <c r="AL335" s="171">
        <f t="shared" si="74"/>
        <v>-25.157062044182382</v>
      </c>
      <c r="AM335" s="172"/>
      <c r="AN335" s="172"/>
      <c r="AO335" s="172"/>
      <c r="AP335" s="173">
        <f t="shared" si="77"/>
        <v>-23.672047081897137</v>
      </c>
      <c r="AQ335" s="173">
        <f t="shared" si="78"/>
        <v>-23.825182520549554</v>
      </c>
      <c r="AR335" s="173">
        <f t="shared" si="79"/>
        <v>-23.518911643244721</v>
      </c>
      <c r="AS335" s="173">
        <f t="shared" si="80"/>
        <v>-23.978317959201974</v>
      </c>
      <c r="AT335" s="173">
        <f t="shared" si="81"/>
        <v>-23.365776204592301</v>
      </c>
      <c r="AU335" s="173">
        <f t="shared" si="82"/>
        <v>-24.13145339785439</v>
      </c>
      <c r="AV335" s="173">
        <f t="shared" si="83"/>
        <v>-23.212640765939884</v>
      </c>
    </row>
    <row r="336" spans="1:48">
      <c r="A336">
        <v>335</v>
      </c>
      <c r="B336" s="28">
        <v>40113</v>
      </c>
      <c r="C336" s="57">
        <v>2.6259999999999999</v>
      </c>
      <c r="D336" s="101">
        <v>46</v>
      </c>
      <c r="E336" s="137" t="s">
        <v>150</v>
      </c>
      <c r="F336" s="60">
        <v>-25.62501</v>
      </c>
      <c r="G336" s="14">
        <v>1.0019839837501952</v>
      </c>
      <c r="H336" s="60">
        <v>-23.730347706999996</v>
      </c>
      <c r="I336" s="3">
        <v>-23.491</v>
      </c>
      <c r="J336" s="60">
        <v>-25.634989999999998</v>
      </c>
      <c r="K336" s="60">
        <v>-23.728052425000001</v>
      </c>
      <c r="M336"/>
      <c r="N336"/>
      <c r="O336"/>
      <c r="P336"/>
      <c r="AF336" s="14"/>
      <c r="AG336" s="14"/>
      <c r="AH336" s="14"/>
      <c r="AJ336" s="171">
        <f t="shared" si="76"/>
        <v>-25.865526658354099</v>
      </c>
      <c r="AK336" s="171">
        <f t="shared" si="73"/>
        <v>-26.573991272525816</v>
      </c>
      <c r="AL336" s="171">
        <f t="shared" si="74"/>
        <v>-25.157062044182382</v>
      </c>
      <c r="AM336" s="172"/>
      <c r="AN336" s="172"/>
      <c r="AO336" s="172"/>
      <c r="AP336" s="173">
        <f t="shared" si="77"/>
        <v>-23.672047081897137</v>
      </c>
      <c r="AQ336" s="173">
        <f t="shared" si="78"/>
        <v>-23.825182520549554</v>
      </c>
      <c r="AR336" s="173">
        <f t="shared" si="79"/>
        <v>-23.518911643244721</v>
      </c>
      <c r="AS336" s="173">
        <f t="shared" si="80"/>
        <v>-23.978317959201974</v>
      </c>
      <c r="AT336" s="173">
        <f t="shared" si="81"/>
        <v>-23.365776204592301</v>
      </c>
      <c r="AU336" s="173">
        <f t="shared" si="82"/>
        <v>-24.13145339785439</v>
      </c>
      <c r="AV336" s="173">
        <f t="shared" si="83"/>
        <v>-23.212640765939884</v>
      </c>
    </row>
    <row r="337" spans="1:48">
      <c r="A337">
        <v>336</v>
      </c>
      <c r="B337" s="28">
        <v>40113</v>
      </c>
      <c r="C337" s="57">
        <v>2.6240000000000001</v>
      </c>
      <c r="D337" s="101">
        <v>60</v>
      </c>
      <c r="E337" s="137" t="s">
        <v>199</v>
      </c>
      <c r="F337" s="60">
        <v>-25.353649999999998</v>
      </c>
      <c r="G337" s="14">
        <v>1.0027796638803561</v>
      </c>
      <c r="H337" s="60">
        <v>-23.453370554999999</v>
      </c>
      <c r="I337" s="3">
        <v>-23.491</v>
      </c>
      <c r="J337" s="60">
        <v>-25.360130000000002</v>
      </c>
      <c r="K337" s="60">
        <v>-23.451130975000002</v>
      </c>
      <c r="M337"/>
      <c r="N337"/>
      <c r="O337"/>
      <c r="P337"/>
      <c r="AF337" s="14"/>
      <c r="AG337" s="14"/>
      <c r="AH337" s="14"/>
      <c r="AJ337" s="171">
        <f t="shared" si="76"/>
        <v>-25.865526658354099</v>
      </c>
      <c r="AK337" s="171">
        <f t="shared" si="73"/>
        <v>-26.573991272525816</v>
      </c>
      <c r="AL337" s="171">
        <f t="shared" si="74"/>
        <v>-25.157062044182382</v>
      </c>
      <c r="AM337" s="172"/>
      <c r="AN337" s="172"/>
      <c r="AO337" s="172"/>
      <c r="AP337" s="173">
        <f t="shared" si="77"/>
        <v>-23.672047081897137</v>
      </c>
      <c r="AQ337" s="173">
        <f t="shared" si="78"/>
        <v>-23.825182520549554</v>
      </c>
      <c r="AR337" s="173">
        <f t="shared" si="79"/>
        <v>-23.518911643244721</v>
      </c>
      <c r="AS337" s="173">
        <f t="shared" si="80"/>
        <v>-23.978317959201974</v>
      </c>
      <c r="AT337" s="173">
        <f t="shared" si="81"/>
        <v>-23.365776204592301</v>
      </c>
      <c r="AU337" s="173">
        <f t="shared" si="82"/>
        <v>-24.13145339785439</v>
      </c>
      <c r="AV337" s="173">
        <f t="shared" si="83"/>
        <v>-23.212640765939884</v>
      </c>
    </row>
    <row r="338" spans="1:48">
      <c r="A338">
        <v>337</v>
      </c>
      <c r="B338" s="28">
        <v>40113</v>
      </c>
      <c r="C338" s="57">
        <v>2.6280000000000001</v>
      </c>
      <c r="D338" s="101">
        <v>77</v>
      </c>
      <c r="E338" s="137" t="s">
        <v>151</v>
      </c>
      <c r="F338" s="60">
        <v>-25.858229999999999</v>
      </c>
      <c r="G338" s="14">
        <v>1.001383201764571</v>
      </c>
      <c r="H338" s="60">
        <v>-23.968395360999995</v>
      </c>
      <c r="I338" s="3">
        <v>-23.491</v>
      </c>
      <c r="J338" s="60">
        <v>-25.871210000000001</v>
      </c>
      <c r="K338" s="60">
        <v>-23.966044075000003</v>
      </c>
      <c r="M338"/>
      <c r="N338"/>
      <c r="O338"/>
      <c r="P338"/>
      <c r="AF338" s="14"/>
      <c r="AG338" s="14"/>
      <c r="AH338" s="14"/>
      <c r="AJ338" s="171">
        <f t="shared" si="76"/>
        <v>-25.865526658354099</v>
      </c>
      <c r="AK338" s="171">
        <f t="shared" si="73"/>
        <v>-26.573991272525816</v>
      </c>
      <c r="AL338" s="171">
        <f t="shared" si="74"/>
        <v>-25.157062044182382</v>
      </c>
      <c r="AM338" s="172"/>
      <c r="AN338" s="172"/>
      <c r="AO338" s="172"/>
      <c r="AP338" s="173">
        <f t="shared" si="77"/>
        <v>-23.672047081897137</v>
      </c>
      <c r="AQ338" s="173">
        <f t="shared" si="78"/>
        <v>-23.825182520549554</v>
      </c>
      <c r="AR338" s="173">
        <f t="shared" si="79"/>
        <v>-23.518911643244721</v>
      </c>
      <c r="AS338" s="173">
        <f t="shared" si="80"/>
        <v>-23.978317959201974</v>
      </c>
      <c r="AT338" s="173">
        <f t="shared" si="81"/>
        <v>-23.365776204592301</v>
      </c>
      <c r="AU338" s="173">
        <f t="shared" si="82"/>
        <v>-24.13145339785439</v>
      </c>
      <c r="AV338" s="173">
        <f t="shared" si="83"/>
        <v>-23.212640765939884</v>
      </c>
    </row>
    <row r="339" spans="1:48">
      <c r="A339">
        <v>338</v>
      </c>
      <c r="B339" s="28">
        <v>40113</v>
      </c>
      <c r="C339" s="57">
        <v>2.5880000000000001</v>
      </c>
      <c r="D339" s="101">
        <v>91</v>
      </c>
      <c r="E339" s="137" t="s">
        <v>152</v>
      </c>
      <c r="F339" s="60">
        <v>-25.784980000000001</v>
      </c>
      <c r="G339" s="14">
        <v>0.98974845651360932</v>
      </c>
      <c r="H339" s="60">
        <v>-23.893629086000001</v>
      </c>
      <c r="I339" s="3">
        <v>-23.491</v>
      </c>
      <c r="J339" s="60">
        <v>-25.797360000000001</v>
      </c>
      <c r="K339" s="60">
        <v>-23.891640200000005</v>
      </c>
      <c r="M339"/>
      <c r="N339"/>
      <c r="O339"/>
      <c r="P339"/>
      <c r="AF339" s="14"/>
      <c r="AG339" s="14"/>
      <c r="AH339" s="14"/>
      <c r="AJ339" s="171">
        <f t="shared" si="76"/>
        <v>-25.865526658354099</v>
      </c>
      <c r="AK339" s="171">
        <f t="shared" si="73"/>
        <v>-26.573991272525816</v>
      </c>
      <c r="AL339" s="171">
        <f t="shared" si="74"/>
        <v>-25.157062044182382</v>
      </c>
      <c r="AM339" s="172"/>
      <c r="AN339" s="172"/>
      <c r="AO339" s="172"/>
      <c r="AP339" s="173">
        <f t="shared" si="77"/>
        <v>-23.672047081897137</v>
      </c>
      <c r="AQ339" s="173">
        <f t="shared" si="78"/>
        <v>-23.825182520549554</v>
      </c>
      <c r="AR339" s="173">
        <f t="shared" si="79"/>
        <v>-23.518911643244721</v>
      </c>
      <c r="AS339" s="173">
        <f t="shared" si="80"/>
        <v>-23.978317959201974</v>
      </c>
      <c r="AT339" s="173">
        <f t="shared" si="81"/>
        <v>-23.365776204592301</v>
      </c>
      <c r="AU339" s="173">
        <f t="shared" si="82"/>
        <v>-24.13145339785439</v>
      </c>
      <c r="AV339" s="173">
        <f t="shared" si="83"/>
        <v>-23.212640765939884</v>
      </c>
    </row>
    <row r="340" spans="1:48">
      <c r="A340">
        <v>339</v>
      </c>
      <c r="B340" s="28">
        <v>40113</v>
      </c>
      <c r="C340" s="57">
        <v>2.5960000000000001</v>
      </c>
      <c r="D340" s="101">
        <v>105</v>
      </c>
      <c r="E340" s="137" t="s">
        <v>148</v>
      </c>
      <c r="F340" s="60">
        <v>-25.889279999999999</v>
      </c>
      <c r="G340" s="14">
        <v>0.99352269057029208</v>
      </c>
      <c r="H340" s="60">
        <v>-24.000088095999999</v>
      </c>
      <c r="I340" s="3">
        <v>-23.491</v>
      </c>
      <c r="J340" s="60">
        <v>-25.902930000000001</v>
      </c>
      <c r="K340" s="60">
        <v>-23.998001975000005</v>
      </c>
      <c r="M340"/>
      <c r="N340"/>
      <c r="O340"/>
      <c r="P340"/>
      <c r="AF340" s="14"/>
      <c r="AG340" s="14"/>
      <c r="AH340" s="14"/>
      <c r="AJ340" s="171">
        <f t="shared" si="76"/>
        <v>-25.865526658354099</v>
      </c>
      <c r="AK340" s="171">
        <f t="shared" si="73"/>
        <v>-26.573991272525816</v>
      </c>
      <c r="AL340" s="171">
        <f t="shared" si="74"/>
        <v>-25.157062044182382</v>
      </c>
      <c r="AM340" s="172"/>
      <c r="AN340" s="172"/>
      <c r="AO340" s="172"/>
      <c r="AP340" s="173">
        <f t="shared" si="77"/>
        <v>-23.672047081897137</v>
      </c>
      <c r="AQ340" s="173">
        <f t="shared" si="78"/>
        <v>-23.825182520549554</v>
      </c>
      <c r="AR340" s="173">
        <f t="shared" si="79"/>
        <v>-23.518911643244721</v>
      </c>
      <c r="AS340" s="173">
        <f t="shared" si="80"/>
        <v>-23.978317959201974</v>
      </c>
      <c r="AT340" s="173">
        <f t="shared" si="81"/>
        <v>-23.365776204592301</v>
      </c>
      <c r="AU340" s="173">
        <f t="shared" si="82"/>
        <v>-24.13145339785439</v>
      </c>
      <c r="AV340" s="173">
        <f t="shared" si="83"/>
        <v>-23.212640765939884</v>
      </c>
    </row>
    <row r="341" spans="1:48">
      <c r="A341">
        <v>340</v>
      </c>
      <c r="B341" s="98">
        <v>40119</v>
      </c>
      <c r="C341" s="8">
        <v>2.5249999999999999</v>
      </c>
      <c r="D341" s="5">
        <v>15</v>
      </c>
      <c r="E341" s="5" t="s">
        <v>146</v>
      </c>
      <c r="F341" s="17">
        <v>-25.4238</v>
      </c>
      <c r="G341" s="69">
        <v>0.97201427071349467</v>
      </c>
      <c r="H341" s="17">
        <v>-23.64208936</v>
      </c>
      <c r="I341" s="3">
        <v>-23.491</v>
      </c>
      <c r="J341" s="17">
        <v>-25.4238</v>
      </c>
      <c r="K341" s="17">
        <v>-23.64208936</v>
      </c>
      <c r="AJ341" s="171">
        <f t="shared" si="76"/>
        <v>-25.865526658354099</v>
      </c>
      <c r="AK341" s="171">
        <f t="shared" si="73"/>
        <v>-26.573991272525816</v>
      </c>
      <c r="AL341" s="171">
        <f t="shared" si="74"/>
        <v>-25.157062044182382</v>
      </c>
      <c r="AM341" s="172"/>
      <c r="AN341" s="172"/>
      <c r="AO341" s="172"/>
      <c r="AP341" s="173">
        <f t="shared" si="77"/>
        <v>-23.672047081897137</v>
      </c>
      <c r="AQ341" s="173">
        <f t="shared" si="78"/>
        <v>-23.825182520549554</v>
      </c>
      <c r="AR341" s="173">
        <f t="shared" si="79"/>
        <v>-23.518911643244721</v>
      </c>
      <c r="AS341" s="173">
        <f t="shared" si="80"/>
        <v>-23.978317959201974</v>
      </c>
      <c r="AT341" s="173">
        <f t="shared" si="81"/>
        <v>-23.365776204592301</v>
      </c>
      <c r="AU341" s="173">
        <f t="shared" si="82"/>
        <v>-24.13145339785439</v>
      </c>
      <c r="AV341" s="173">
        <f t="shared" si="83"/>
        <v>-23.212640765939884</v>
      </c>
    </row>
    <row r="342" spans="1:48">
      <c r="A342">
        <v>341</v>
      </c>
      <c r="B342" s="98">
        <v>40119</v>
      </c>
      <c r="C342" s="8">
        <v>2.5569999999999999</v>
      </c>
      <c r="D342" s="5">
        <v>32</v>
      </c>
      <c r="E342" s="5" t="s">
        <v>149</v>
      </c>
      <c r="F342" s="17">
        <v>-25.552530000000001</v>
      </c>
      <c r="G342" s="69">
        <v>0.96083643619314363</v>
      </c>
      <c r="H342" s="17">
        <v>-23.773033516000002</v>
      </c>
      <c r="I342" s="3">
        <v>-23.491</v>
      </c>
      <c r="J342" s="17">
        <v>-25.552530000000001</v>
      </c>
      <c r="K342" s="17">
        <v>-23.773033516000002</v>
      </c>
      <c r="AJ342" s="171">
        <f t="shared" si="76"/>
        <v>-25.865526658354099</v>
      </c>
      <c r="AK342" s="171">
        <f t="shared" si="73"/>
        <v>-26.573991272525816</v>
      </c>
      <c r="AL342" s="171">
        <f t="shared" si="74"/>
        <v>-25.157062044182382</v>
      </c>
      <c r="AM342" s="172"/>
      <c r="AN342" s="172"/>
      <c r="AO342" s="172"/>
      <c r="AP342" s="173">
        <f t="shared" si="77"/>
        <v>-23.672047081897137</v>
      </c>
      <c r="AQ342" s="173">
        <f t="shared" si="78"/>
        <v>-23.825182520549554</v>
      </c>
      <c r="AR342" s="173">
        <f t="shared" si="79"/>
        <v>-23.518911643244721</v>
      </c>
      <c r="AS342" s="173">
        <f t="shared" si="80"/>
        <v>-23.978317959201974</v>
      </c>
      <c r="AT342" s="173">
        <f t="shared" si="81"/>
        <v>-23.365776204592301</v>
      </c>
      <c r="AU342" s="173">
        <f t="shared" si="82"/>
        <v>-24.13145339785439</v>
      </c>
      <c r="AV342" s="173">
        <f t="shared" si="83"/>
        <v>-23.212640765939884</v>
      </c>
    </row>
    <row r="343" spans="1:48">
      <c r="A343">
        <v>342</v>
      </c>
      <c r="B343" s="98">
        <v>40119</v>
      </c>
      <c r="C343" s="8">
        <v>2.5</v>
      </c>
      <c r="D343" s="5">
        <v>60</v>
      </c>
      <c r="E343" s="5" t="s">
        <v>199</v>
      </c>
      <c r="F343" s="17">
        <v>-25.353200000000001</v>
      </c>
      <c r="G343" s="69">
        <v>0.9798478154240835</v>
      </c>
      <c r="H343" s="17">
        <v>-23.570275040000002</v>
      </c>
      <c r="I343" s="3">
        <v>-23.491</v>
      </c>
      <c r="J343" s="17">
        <v>-25.353200000000001</v>
      </c>
      <c r="K343" s="17">
        <v>-23.570275040000002</v>
      </c>
      <c r="AJ343" s="171">
        <f t="shared" si="76"/>
        <v>-25.865526658354099</v>
      </c>
      <c r="AK343" s="171">
        <f t="shared" si="73"/>
        <v>-26.573991272525816</v>
      </c>
      <c r="AL343" s="171">
        <f t="shared" si="74"/>
        <v>-25.157062044182382</v>
      </c>
      <c r="AM343" s="172"/>
      <c r="AN343" s="172"/>
      <c r="AO343" s="172"/>
      <c r="AP343" s="173">
        <f t="shared" si="77"/>
        <v>-23.672047081897137</v>
      </c>
      <c r="AQ343" s="173">
        <f t="shared" si="78"/>
        <v>-23.825182520549554</v>
      </c>
      <c r="AR343" s="173">
        <f t="shared" si="79"/>
        <v>-23.518911643244721</v>
      </c>
      <c r="AS343" s="173">
        <f t="shared" si="80"/>
        <v>-23.978317959201974</v>
      </c>
      <c r="AT343" s="173">
        <f t="shared" si="81"/>
        <v>-23.365776204592301</v>
      </c>
      <c r="AU343" s="173">
        <f t="shared" si="82"/>
        <v>-24.13145339785439</v>
      </c>
      <c r="AV343" s="173">
        <f t="shared" si="83"/>
        <v>-23.212640765939884</v>
      </c>
    </row>
    <row r="344" spans="1:48">
      <c r="A344">
        <v>343</v>
      </c>
      <c r="B344" s="98">
        <v>40119</v>
      </c>
      <c r="C344" s="8">
        <v>2.472</v>
      </c>
      <c r="D344" s="5">
        <v>77</v>
      </c>
      <c r="E344" s="5" t="s">
        <v>151</v>
      </c>
      <c r="F344" s="17">
        <v>-25.491150000000001</v>
      </c>
      <c r="G344" s="69">
        <v>0.97706680411434954</v>
      </c>
      <c r="H344" s="17">
        <v>-23.710597780000004</v>
      </c>
      <c r="I344" s="3">
        <v>-23.491</v>
      </c>
      <c r="J344" s="17">
        <v>-25.491150000000001</v>
      </c>
      <c r="K344" s="17">
        <v>-23.710597780000004</v>
      </c>
      <c r="AJ344" s="171">
        <f t="shared" si="76"/>
        <v>-25.865526658354099</v>
      </c>
      <c r="AK344" s="171">
        <f t="shared" si="73"/>
        <v>-26.573991272525816</v>
      </c>
      <c r="AL344" s="171">
        <f t="shared" si="74"/>
        <v>-25.157062044182382</v>
      </c>
      <c r="AM344" s="172"/>
      <c r="AN344" s="172"/>
      <c r="AO344" s="172"/>
      <c r="AP344" s="173">
        <f t="shared" si="77"/>
        <v>-23.672047081897137</v>
      </c>
      <c r="AQ344" s="173">
        <f t="shared" si="78"/>
        <v>-23.825182520549554</v>
      </c>
      <c r="AR344" s="173">
        <f t="shared" si="79"/>
        <v>-23.518911643244721</v>
      </c>
      <c r="AS344" s="173">
        <f t="shared" si="80"/>
        <v>-23.978317959201974</v>
      </c>
      <c r="AT344" s="173">
        <f t="shared" si="81"/>
        <v>-23.365776204592301</v>
      </c>
      <c r="AU344" s="173">
        <f t="shared" si="82"/>
        <v>-24.13145339785439</v>
      </c>
      <c r="AV344" s="173">
        <f t="shared" si="83"/>
        <v>-23.212640765939884</v>
      </c>
    </row>
    <row r="345" spans="1:48">
      <c r="A345">
        <v>344</v>
      </c>
      <c r="B345" s="98">
        <v>40119</v>
      </c>
      <c r="C345" s="8">
        <v>2.5310000000000001</v>
      </c>
      <c r="D345" s="5">
        <v>91</v>
      </c>
      <c r="E345" s="5" t="s">
        <v>152</v>
      </c>
      <c r="F345" s="17">
        <v>-25.53463</v>
      </c>
      <c r="G345" s="69">
        <v>0.97627099455841859</v>
      </c>
      <c r="H345" s="17">
        <v>-23.754825636</v>
      </c>
      <c r="I345" s="3">
        <v>-23.491</v>
      </c>
      <c r="J345" s="17">
        <v>-25.53463</v>
      </c>
      <c r="K345" s="17">
        <v>-23.754825636</v>
      </c>
      <c r="AJ345" s="171">
        <f t="shared" si="76"/>
        <v>-25.865526658354099</v>
      </c>
      <c r="AK345" s="171">
        <f t="shared" si="73"/>
        <v>-26.573991272525816</v>
      </c>
      <c r="AL345" s="171">
        <f t="shared" si="74"/>
        <v>-25.157062044182382</v>
      </c>
      <c r="AM345" s="172"/>
      <c r="AN345" s="172"/>
      <c r="AO345" s="172"/>
      <c r="AP345" s="173">
        <f t="shared" si="77"/>
        <v>-23.672047081897137</v>
      </c>
      <c r="AQ345" s="173">
        <f t="shared" si="78"/>
        <v>-23.825182520549554</v>
      </c>
      <c r="AR345" s="173">
        <f t="shared" si="79"/>
        <v>-23.518911643244721</v>
      </c>
      <c r="AS345" s="173">
        <f t="shared" si="80"/>
        <v>-23.978317959201974</v>
      </c>
      <c r="AT345" s="173">
        <f t="shared" si="81"/>
        <v>-23.365776204592301</v>
      </c>
      <c r="AU345" s="173">
        <f t="shared" si="82"/>
        <v>-24.13145339785439</v>
      </c>
      <c r="AV345" s="173">
        <f t="shared" si="83"/>
        <v>-23.212640765939884</v>
      </c>
    </row>
    <row r="346" spans="1:48">
      <c r="A346">
        <v>345</v>
      </c>
      <c r="B346" s="98">
        <v>40119</v>
      </c>
      <c r="C346" s="8">
        <v>2.4860000000000002</v>
      </c>
      <c r="D346" s="5">
        <v>105</v>
      </c>
      <c r="E346" s="5" t="s">
        <v>148</v>
      </c>
      <c r="F346" s="17">
        <v>-25.665389999999999</v>
      </c>
      <c r="G346" s="69">
        <v>0.97976762010651441</v>
      </c>
      <c r="H346" s="17">
        <v>-23.887834708</v>
      </c>
      <c r="I346" s="3">
        <v>-23.491</v>
      </c>
      <c r="J346" s="17">
        <v>-25.665389999999999</v>
      </c>
      <c r="K346" s="17">
        <v>-23.887834708</v>
      </c>
      <c r="AJ346" s="171">
        <f t="shared" si="76"/>
        <v>-25.865526658354099</v>
      </c>
      <c r="AK346" s="171">
        <f t="shared" si="73"/>
        <v>-26.573991272525816</v>
      </c>
      <c r="AL346" s="171">
        <f t="shared" si="74"/>
        <v>-25.157062044182382</v>
      </c>
      <c r="AM346" s="172"/>
      <c r="AN346" s="172"/>
      <c r="AO346" s="172"/>
      <c r="AP346" s="173">
        <f t="shared" si="77"/>
        <v>-23.672047081897137</v>
      </c>
      <c r="AQ346" s="173">
        <f t="shared" si="78"/>
        <v>-23.825182520549554</v>
      </c>
      <c r="AR346" s="173">
        <f t="shared" si="79"/>
        <v>-23.518911643244721</v>
      </c>
      <c r="AS346" s="173">
        <f t="shared" si="80"/>
        <v>-23.978317959201974</v>
      </c>
      <c r="AT346" s="173">
        <f t="shared" si="81"/>
        <v>-23.365776204592301</v>
      </c>
      <c r="AU346" s="173">
        <f t="shared" si="82"/>
        <v>-24.13145339785439</v>
      </c>
      <c r="AV346" s="173">
        <f t="shared" si="83"/>
        <v>-23.212640765939884</v>
      </c>
    </row>
    <row r="347" spans="1:48">
      <c r="A347">
        <v>346</v>
      </c>
      <c r="B347" s="98">
        <v>40121</v>
      </c>
      <c r="C347" s="8">
        <v>2.5219999999999998</v>
      </c>
      <c r="D347" s="5">
        <v>15</v>
      </c>
      <c r="E347" s="5" t="s">
        <v>146</v>
      </c>
      <c r="F347" s="17">
        <v>-25.355630000000001</v>
      </c>
      <c r="G347" s="14">
        <v>0.97198364327179432</v>
      </c>
      <c r="H347" s="69">
        <v>-23.447711272999999</v>
      </c>
      <c r="I347" s="3">
        <v>-23.491</v>
      </c>
      <c r="J347" s="17">
        <v>-25.355630000000001</v>
      </c>
      <c r="K347" s="69">
        <v>-23.447711272999999</v>
      </c>
      <c r="N347" s="14"/>
      <c r="O347" s="3"/>
      <c r="P347"/>
      <c r="AI347" s="14"/>
      <c r="AJ347" s="171">
        <f t="shared" si="76"/>
        <v>-25.865526658354099</v>
      </c>
      <c r="AK347" s="171">
        <f t="shared" si="73"/>
        <v>-26.573991272525816</v>
      </c>
      <c r="AL347" s="171">
        <f t="shared" si="74"/>
        <v>-25.157062044182382</v>
      </c>
      <c r="AM347" s="172"/>
      <c r="AN347" s="172"/>
      <c r="AO347" s="172"/>
      <c r="AP347" s="173">
        <f t="shared" si="77"/>
        <v>-23.672047081897137</v>
      </c>
      <c r="AQ347" s="173">
        <f t="shared" si="78"/>
        <v>-23.825182520549554</v>
      </c>
      <c r="AR347" s="173">
        <f t="shared" si="79"/>
        <v>-23.518911643244721</v>
      </c>
      <c r="AS347" s="173">
        <f t="shared" si="80"/>
        <v>-23.978317959201974</v>
      </c>
      <c r="AT347" s="173">
        <f t="shared" si="81"/>
        <v>-23.365776204592301</v>
      </c>
      <c r="AU347" s="173">
        <f t="shared" si="82"/>
        <v>-24.13145339785439</v>
      </c>
      <c r="AV347" s="173">
        <f t="shared" si="83"/>
        <v>-23.212640765939884</v>
      </c>
    </row>
    <row r="348" spans="1:48">
      <c r="A348">
        <v>347</v>
      </c>
      <c r="B348" s="98">
        <v>40121</v>
      </c>
      <c r="C348" s="8">
        <v>2.4929999999999999</v>
      </c>
      <c r="D348" s="5">
        <v>32</v>
      </c>
      <c r="E348" s="5" t="s">
        <v>149</v>
      </c>
      <c r="F348" s="17">
        <v>-25.530729999999998</v>
      </c>
      <c r="G348" s="14">
        <v>0.97051056083339549</v>
      </c>
      <c r="H348" s="69">
        <v>-23.625805482999997</v>
      </c>
      <c r="I348" s="3">
        <v>-23.491</v>
      </c>
      <c r="J348" s="17">
        <v>-25.530729999999998</v>
      </c>
      <c r="K348" s="69">
        <v>-23.625805482999997</v>
      </c>
      <c r="N348" s="14"/>
      <c r="O348" s="3"/>
      <c r="P348"/>
      <c r="AI348" s="14"/>
      <c r="AJ348" s="171">
        <f t="shared" si="76"/>
        <v>-25.865526658354099</v>
      </c>
      <c r="AK348" s="171">
        <f t="shared" si="73"/>
        <v>-26.573991272525816</v>
      </c>
      <c r="AL348" s="171">
        <f t="shared" si="74"/>
        <v>-25.157062044182382</v>
      </c>
      <c r="AM348" s="172"/>
      <c r="AN348" s="172"/>
      <c r="AO348" s="172"/>
      <c r="AP348" s="173">
        <f t="shared" si="77"/>
        <v>-23.672047081897137</v>
      </c>
      <c r="AQ348" s="173">
        <f t="shared" si="78"/>
        <v>-23.825182520549554</v>
      </c>
      <c r="AR348" s="173">
        <f t="shared" si="79"/>
        <v>-23.518911643244721</v>
      </c>
      <c r="AS348" s="173">
        <f t="shared" si="80"/>
        <v>-23.978317959201974</v>
      </c>
      <c r="AT348" s="173">
        <f t="shared" si="81"/>
        <v>-23.365776204592301</v>
      </c>
      <c r="AU348" s="173">
        <f t="shared" si="82"/>
        <v>-24.13145339785439</v>
      </c>
      <c r="AV348" s="173">
        <f t="shared" si="83"/>
        <v>-23.212640765939884</v>
      </c>
    </row>
    <row r="349" spans="1:48">
      <c r="A349">
        <v>348</v>
      </c>
      <c r="B349" s="98">
        <v>40121</v>
      </c>
      <c r="C349" s="8">
        <v>2.4700000000000002</v>
      </c>
      <c r="D349" s="5">
        <v>46</v>
      </c>
      <c r="E349" s="5" t="s">
        <v>150</v>
      </c>
      <c r="F349" s="17">
        <v>-25.529509999999998</v>
      </c>
      <c r="G349" s="14">
        <v>0.97066846400902818</v>
      </c>
      <c r="H349" s="69">
        <v>-23.624564620999994</v>
      </c>
      <c r="I349" s="3">
        <v>-23.491</v>
      </c>
      <c r="J349" s="17">
        <v>-25.529509999999998</v>
      </c>
      <c r="K349" s="69">
        <v>-23.624564620999994</v>
      </c>
      <c r="N349" s="14"/>
      <c r="O349" s="3"/>
      <c r="P349"/>
      <c r="AI349" s="14"/>
      <c r="AJ349" s="171">
        <f t="shared" si="76"/>
        <v>-25.865526658354099</v>
      </c>
      <c r="AK349" s="171">
        <f t="shared" si="73"/>
        <v>-26.573991272525816</v>
      </c>
      <c r="AL349" s="171">
        <f t="shared" si="74"/>
        <v>-25.157062044182382</v>
      </c>
      <c r="AM349" s="172"/>
      <c r="AN349" s="172"/>
      <c r="AO349" s="172"/>
      <c r="AP349" s="173">
        <f t="shared" si="77"/>
        <v>-23.672047081897137</v>
      </c>
      <c r="AQ349" s="173">
        <f t="shared" si="78"/>
        <v>-23.825182520549554</v>
      </c>
      <c r="AR349" s="173">
        <f t="shared" si="79"/>
        <v>-23.518911643244721</v>
      </c>
      <c r="AS349" s="173">
        <f t="shared" si="80"/>
        <v>-23.978317959201974</v>
      </c>
      <c r="AT349" s="173">
        <f t="shared" si="81"/>
        <v>-23.365776204592301</v>
      </c>
      <c r="AU349" s="173">
        <f t="shared" si="82"/>
        <v>-24.13145339785439</v>
      </c>
      <c r="AV349" s="173">
        <f t="shared" si="83"/>
        <v>-23.212640765939884</v>
      </c>
    </row>
    <row r="350" spans="1:48">
      <c r="A350">
        <v>349</v>
      </c>
      <c r="B350" s="98">
        <v>40121</v>
      </c>
      <c r="C350" s="8">
        <v>2.5</v>
      </c>
      <c r="D350" s="5">
        <v>60</v>
      </c>
      <c r="E350" s="5" t="s">
        <v>199</v>
      </c>
      <c r="F350" s="17">
        <v>-25.38869</v>
      </c>
      <c r="G350" s="14">
        <v>0.96867769783897395</v>
      </c>
      <c r="H350" s="69">
        <v>-23.481336598999999</v>
      </c>
      <c r="I350" s="3">
        <v>-23.491</v>
      </c>
      <c r="J350" s="17">
        <v>-25.38869</v>
      </c>
      <c r="K350" s="69">
        <v>-23.481336598999999</v>
      </c>
      <c r="N350" s="14"/>
      <c r="O350" s="3"/>
      <c r="P350"/>
      <c r="AI350" s="14"/>
      <c r="AJ350" s="171">
        <f t="shared" si="76"/>
        <v>-25.865526658354099</v>
      </c>
      <c r="AK350" s="171">
        <f t="shared" si="73"/>
        <v>-26.573991272525816</v>
      </c>
      <c r="AL350" s="171">
        <f t="shared" si="74"/>
        <v>-25.157062044182382</v>
      </c>
      <c r="AM350" s="172"/>
      <c r="AN350" s="172"/>
      <c r="AO350" s="172"/>
      <c r="AP350" s="173">
        <f t="shared" si="77"/>
        <v>-23.672047081897137</v>
      </c>
      <c r="AQ350" s="173">
        <f t="shared" si="78"/>
        <v>-23.825182520549554</v>
      </c>
      <c r="AR350" s="173">
        <f t="shared" si="79"/>
        <v>-23.518911643244721</v>
      </c>
      <c r="AS350" s="173">
        <f t="shared" si="80"/>
        <v>-23.978317959201974</v>
      </c>
      <c r="AT350" s="173">
        <f t="shared" si="81"/>
        <v>-23.365776204592301</v>
      </c>
      <c r="AU350" s="173">
        <f t="shared" si="82"/>
        <v>-24.13145339785439</v>
      </c>
      <c r="AV350" s="173">
        <f t="shared" si="83"/>
        <v>-23.212640765939884</v>
      </c>
    </row>
    <row r="351" spans="1:48">
      <c r="A351">
        <v>350</v>
      </c>
      <c r="B351" s="98">
        <v>40121</v>
      </c>
      <c r="C351" s="8">
        <v>2.5009999999999999</v>
      </c>
      <c r="D351" s="5">
        <v>77</v>
      </c>
      <c r="E351" s="5" t="s">
        <v>151</v>
      </c>
      <c r="F351" s="17">
        <v>-25.777090000000001</v>
      </c>
      <c r="G351" s="14">
        <v>0.96924531607014408</v>
      </c>
      <c r="H351" s="69">
        <v>-23.876378238999997</v>
      </c>
      <c r="I351" s="3">
        <v>-23.491</v>
      </c>
      <c r="J351" s="17">
        <v>-25.777090000000001</v>
      </c>
      <c r="K351" s="69">
        <v>-23.876378238999997</v>
      </c>
      <c r="N351" s="14"/>
      <c r="O351" s="3"/>
      <c r="P351"/>
      <c r="AI351" s="14"/>
      <c r="AJ351" s="171">
        <f t="shared" si="76"/>
        <v>-25.865526658354099</v>
      </c>
      <c r="AK351" s="171">
        <f t="shared" ref="AK351:AK414" si="84">AJ351-3*$AH$3</f>
        <v>-26.573991272525816</v>
      </c>
      <c r="AL351" s="171">
        <f t="shared" ref="AL351:AL414" si="85">AJ351+3*$AH$3</f>
        <v>-25.157062044182382</v>
      </c>
      <c r="AM351" s="172"/>
      <c r="AN351" s="172"/>
      <c r="AO351" s="172"/>
      <c r="AP351" s="173">
        <f t="shared" si="77"/>
        <v>-23.672047081897137</v>
      </c>
      <c r="AQ351" s="173">
        <f t="shared" si="78"/>
        <v>-23.825182520549554</v>
      </c>
      <c r="AR351" s="173">
        <f t="shared" si="79"/>
        <v>-23.518911643244721</v>
      </c>
      <c r="AS351" s="173">
        <f t="shared" si="80"/>
        <v>-23.978317959201974</v>
      </c>
      <c r="AT351" s="173">
        <f t="shared" si="81"/>
        <v>-23.365776204592301</v>
      </c>
      <c r="AU351" s="173">
        <f t="shared" si="82"/>
        <v>-24.13145339785439</v>
      </c>
      <c r="AV351" s="173">
        <f t="shared" si="83"/>
        <v>-23.212640765939884</v>
      </c>
    </row>
    <row r="352" spans="1:48">
      <c r="A352">
        <v>351</v>
      </c>
      <c r="B352" s="98">
        <v>40121</v>
      </c>
      <c r="C352" s="8">
        <v>2.4990000000000001</v>
      </c>
      <c r="D352" s="5">
        <v>91</v>
      </c>
      <c r="E352" s="5" t="s">
        <v>152</v>
      </c>
      <c r="F352" s="17">
        <v>-25.74072</v>
      </c>
      <c r="G352" s="14">
        <v>0.97372505266909248</v>
      </c>
      <c r="H352" s="69">
        <v>-23.839386311999998</v>
      </c>
      <c r="I352" s="3">
        <v>-23.491</v>
      </c>
      <c r="J352" s="17">
        <v>-25.74072</v>
      </c>
      <c r="K352" s="69">
        <v>-23.839386311999998</v>
      </c>
      <c r="N352" s="14"/>
      <c r="O352" s="3"/>
      <c r="P352"/>
      <c r="AI352" s="14"/>
      <c r="AJ352" s="171">
        <f t="shared" si="76"/>
        <v>-25.865526658354099</v>
      </c>
      <c r="AK352" s="171">
        <f t="shared" si="84"/>
        <v>-26.573991272525816</v>
      </c>
      <c r="AL352" s="171">
        <f t="shared" si="85"/>
        <v>-25.157062044182382</v>
      </c>
      <c r="AM352" s="172"/>
      <c r="AN352" s="172"/>
      <c r="AO352" s="172"/>
      <c r="AP352" s="173">
        <f t="shared" si="77"/>
        <v>-23.672047081897137</v>
      </c>
      <c r="AQ352" s="173">
        <f t="shared" si="78"/>
        <v>-23.825182520549554</v>
      </c>
      <c r="AR352" s="173">
        <f t="shared" si="79"/>
        <v>-23.518911643244721</v>
      </c>
      <c r="AS352" s="173">
        <f t="shared" si="80"/>
        <v>-23.978317959201974</v>
      </c>
      <c r="AT352" s="173">
        <f t="shared" si="81"/>
        <v>-23.365776204592301</v>
      </c>
      <c r="AU352" s="173">
        <f t="shared" si="82"/>
        <v>-24.13145339785439</v>
      </c>
      <c r="AV352" s="173">
        <f t="shared" si="83"/>
        <v>-23.212640765939884</v>
      </c>
    </row>
    <row r="353" spans="1:48">
      <c r="A353">
        <v>352</v>
      </c>
      <c r="B353" s="98">
        <v>40121</v>
      </c>
      <c r="C353" s="8">
        <v>2.496</v>
      </c>
      <c r="D353" s="5">
        <v>105</v>
      </c>
      <c r="E353" s="5" t="s">
        <v>148</v>
      </c>
      <c r="F353" s="17">
        <v>-25.825710000000001</v>
      </c>
      <c r="G353" s="14">
        <v>0.97395745090700014</v>
      </c>
      <c r="H353" s="69">
        <v>-23.925829640999996</v>
      </c>
      <c r="I353" s="3">
        <v>-23.491</v>
      </c>
      <c r="J353" s="17">
        <v>-25.825710000000001</v>
      </c>
      <c r="K353" s="69">
        <v>-23.925829640999996</v>
      </c>
      <c r="N353" s="14"/>
      <c r="O353" s="3"/>
      <c r="P353"/>
      <c r="AI353" s="14"/>
      <c r="AJ353" s="171">
        <f t="shared" si="76"/>
        <v>-25.865526658354099</v>
      </c>
      <c r="AK353" s="171">
        <f t="shared" si="84"/>
        <v>-26.573991272525816</v>
      </c>
      <c r="AL353" s="171">
        <f t="shared" si="85"/>
        <v>-25.157062044182382</v>
      </c>
      <c r="AM353" s="172"/>
      <c r="AN353" s="172"/>
      <c r="AO353" s="172"/>
      <c r="AP353" s="173">
        <f t="shared" si="77"/>
        <v>-23.672047081897137</v>
      </c>
      <c r="AQ353" s="173">
        <f t="shared" si="78"/>
        <v>-23.825182520549554</v>
      </c>
      <c r="AR353" s="173">
        <f t="shared" si="79"/>
        <v>-23.518911643244721</v>
      </c>
      <c r="AS353" s="173">
        <f t="shared" si="80"/>
        <v>-23.978317959201974</v>
      </c>
      <c r="AT353" s="173">
        <f t="shared" si="81"/>
        <v>-23.365776204592301</v>
      </c>
      <c r="AU353" s="173">
        <f t="shared" si="82"/>
        <v>-24.13145339785439</v>
      </c>
      <c r="AV353" s="173">
        <f t="shared" si="83"/>
        <v>-23.212640765939884</v>
      </c>
    </row>
    <row r="354" spans="1:48">
      <c r="A354">
        <v>353</v>
      </c>
      <c r="B354" s="28">
        <v>40126</v>
      </c>
      <c r="C354" s="149">
        <v>2.556</v>
      </c>
      <c r="D354" s="5">
        <v>15</v>
      </c>
      <c r="E354" s="5" t="s">
        <v>146</v>
      </c>
      <c r="F354" s="17">
        <v>-25.4251</v>
      </c>
      <c r="G354" s="14">
        <v>0.97199625470298989</v>
      </c>
      <c r="H354" s="17">
        <v>-23.511185390000001</v>
      </c>
      <c r="I354" s="3">
        <v>-23.491</v>
      </c>
      <c r="J354" s="69">
        <v>-25.4251</v>
      </c>
      <c r="K354" s="14">
        <v>-23.511185390000001</v>
      </c>
      <c r="M354" s="14"/>
      <c r="O354"/>
      <c r="P354"/>
      <c r="AH354" s="14"/>
      <c r="AI354" s="14"/>
      <c r="AJ354" s="171">
        <f t="shared" si="76"/>
        <v>-25.865526658354099</v>
      </c>
      <c r="AK354" s="171">
        <f t="shared" si="84"/>
        <v>-26.573991272525816</v>
      </c>
      <c r="AL354" s="171">
        <f t="shared" si="85"/>
        <v>-25.157062044182382</v>
      </c>
      <c r="AM354" s="172"/>
      <c r="AN354" s="172"/>
      <c r="AO354" s="172"/>
      <c r="AP354" s="173">
        <f t="shared" si="77"/>
        <v>-23.672047081897137</v>
      </c>
      <c r="AQ354" s="173">
        <f t="shared" si="78"/>
        <v>-23.825182520549554</v>
      </c>
      <c r="AR354" s="173">
        <f t="shared" si="79"/>
        <v>-23.518911643244721</v>
      </c>
      <c r="AS354" s="173">
        <f t="shared" si="80"/>
        <v>-23.978317959201974</v>
      </c>
      <c r="AT354" s="173">
        <f t="shared" si="81"/>
        <v>-23.365776204592301</v>
      </c>
      <c r="AU354" s="173">
        <f t="shared" si="82"/>
        <v>-24.13145339785439</v>
      </c>
      <c r="AV354" s="173">
        <f t="shared" si="83"/>
        <v>-23.212640765939884</v>
      </c>
    </row>
    <row r="355" spans="1:48">
      <c r="A355">
        <v>354</v>
      </c>
      <c r="B355" s="28">
        <v>40126</v>
      </c>
      <c r="C355" s="149">
        <v>2.5619999999999998</v>
      </c>
      <c r="D355" s="5">
        <v>32</v>
      </c>
      <c r="E355" s="5" t="s">
        <v>149</v>
      </c>
      <c r="F355" s="17">
        <v>-25.4392</v>
      </c>
      <c r="G355" s="14">
        <v>0.9901732849544278</v>
      </c>
      <c r="H355" s="17">
        <v>-23.525692880000001</v>
      </c>
      <c r="I355" s="3">
        <v>-23.491</v>
      </c>
      <c r="J355" s="69">
        <v>-25.4392</v>
      </c>
      <c r="K355" s="14">
        <v>-23.525692880000001</v>
      </c>
      <c r="M355" s="14"/>
      <c r="O355"/>
      <c r="P355"/>
      <c r="AH355" s="14"/>
      <c r="AI355" s="14"/>
      <c r="AJ355" s="171">
        <f t="shared" si="76"/>
        <v>-25.865526658354099</v>
      </c>
      <c r="AK355" s="171">
        <f t="shared" si="84"/>
        <v>-26.573991272525816</v>
      </c>
      <c r="AL355" s="171">
        <f t="shared" si="85"/>
        <v>-25.157062044182382</v>
      </c>
      <c r="AM355" s="172"/>
      <c r="AN355" s="172"/>
      <c r="AO355" s="172"/>
      <c r="AP355" s="173">
        <f t="shared" si="77"/>
        <v>-23.672047081897137</v>
      </c>
      <c r="AQ355" s="173">
        <f t="shared" si="78"/>
        <v>-23.825182520549554</v>
      </c>
      <c r="AR355" s="173">
        <f t="shared" si="79"/>
        <v>-23.518911643244721</v>
      </c>
      <c r="AS355" s="173">
        <f t="shared" si="80"/>
        <v>-23.978317959201974</v>
      </c>
      <c r="AT355" s="173">
        <f t="shared" si="81"/>
        <v>-23.365776204592301</v>
      </c>
      <c r="AU355" s="173">
        <f t="shared" si="82"/>
        <v>-24.13145339785439</v>
      </c>
      <c r="AV355" s="173">
        <f t="shared" si="83"/>
        <v>-23.212640765939884</v>
      </c>
    </row>
    <row r="356" spans="1:48">
      <c r="A356">
        <v>355</v>
      </c>
      <c r="B356" s="28">
        <v>40126</v>
      </c>
      <c r="C356" s="149">
        <v>2.5419999999999998</v>
      </c>
      <c r="D356" s="5">
        <v>46</v>
      </c>
      <c r="E356" s="5" t="s">
        <v>150</v>
      </c>
      <c r="F356" s="17">
        <v>-25.63598</v>
      </c>
      <c r="G356" s="14">
        <v>0.98327001713255091</v>
      </c>
      <c r="H356" s="17">
        <v>-23.728159821999995</v>
      </c>
      <c r="I356" s="3">
        <v>-23.491</v>
      </c>
      <c r="J356" s="69">
        <v>-25.63598</v>
      </c>
      <c r="K356" s="14">
        <v>-23.728159821999995</v>
      </c>
      <c r="M356" s="14"/>
      <c r="O356"/>
      <c r="P356"/>
      <c r="AH356" s="14"/>
      <c r="AI356" s="14"/>
      <c r="AJ356" s="171">
        <f t="shared" si="76"/>
        <v>-25.865526658354099</v>
      </c>
      <c r="AK356" s="171">
        <f t="shared" si="84"/>
        <v>-26.573991272525816</v>
      </c>
      <c r="AL356" s="171">
        <f t="shared" si="85"/>
        <v>-25.157062044182382</v>
      </c>
      <c r="AM356" s="172"/>
      <c r="AN356" s="172"/>
      <c r="AO356" s="172"/>
      <c r="AP356" s="173">
        <f t="shared" si="77"/>
        <v>-23.672047081897137</v>
      </c>
      <c r="AQ356" s="173">
        <f t="shared" si="78"/>
        <v>-23.825182520549554</v>
      </c>
      <c r="AR356" s="173">
        <f t="shared" si="79"/>
        <v>-23.518911643244721</v>
      </c>
      <c r="AS356" s="173">
        <f t="shared" si="80"/>
        <v>-23.978317959201974</v>
      </c>
      <c r="AT356" s="173">
        <f t="shared" si="81"/>
        <v>-23.365776204592301</v>
      </c>
      <c r="AU356" s="173">
        <f t="shared" si="82"/>
        <v>-24.13145339785439</v>
      </c>
      <c r="AV356" s="173">
        <f t="shared" si="83"/>
        <v>-23.212640765939884</v>
      </c>
    </row>
    <row r="357" spans="1:48">
      <c r="A357">
        <v>356</v>
      </c>
      <c r="B357" s="28">
        <v>40126</v>
      </c>
      <c r="C357" s="149">
        <v>2.5760000000000001</v>
      </c>
      <c r="D357" s="5">
        <v>60</v>
      </c>
      <c r="E357" s="5" t="s">
        <v>199</v>
      </c>
      <c r="F357" s="17">
        <v>-25.753979999999999</v>
      </c>
      <c r="G357" s="14">
        <v>0.97531409290873394</v>
      </c>
      <c r="H357" s="17">
        <v>-23.849570021999995</v>
      </c>
      <c r="I357" s="3">
        <v>-23.491</v>
      </c>
      <c r="J357" s="69">
        <v>-25.753979999999999</v>
      </c>
      <c r="K357" s="14">
        <v>-23.849570021999995</v>
      </c>
      <c r="M357" s="14"/>
      <c r="O357"/>
      <c r="P357"/>
      <c r="AH357" s="14"/>
      <c r="AI357" s="14"/>
      <c r="AJ357" s="171">
        <f t="shared" si="76"/>
        <v>-25.865526658354099</v>
      </c>
      <c r="AK357" s="171">
        <f t="shared" si="84"/>
        <v>-26.573991272525816</v>
      </c>
      <c r="AL357" s="171">
        <f t="shared" si="85"/>
        <v>-25.157062044182382</v>
      </c>
      <c r="AM357" s="172"/>
      <c r="AN357" s="172"/>
      <c r="AO357" s="172"/>
      <c r="AP357" s="173">
        <f t="shared" si="77"/>
        <v>-23.672047081897137</v>
      </c>
      <c r="AQ357" s="173">
        <f t="shared" si="78"/>
        <v>-23.825182520549554</v>
      </c>
      <c r="AR357" s="173">
        <f t="shared" si="79"/>
        <v>-23.518911643244721</v>
      </c>
      <c r="AS357" s="173">
        <f t="shared" si="80"/>
        <v>-23.978317959201974</v>
      </c>
      <c r="AT357" s="173">
        <f t="shared" si="81"/>
        <v>-23.365776204592301</v>
      </c>
      <c r="AU357" s="173">
        <f t="shared" si="82"/>
        <v>-24.13145339785439</v>
      </c>
      <c r="AV357" s="173">
        <f t="shared" si="83"/>
        <v>-23.212640765939884</v>
      </c>
    </row>
    <row r="358" spans="1:48">
      <c r="A358">
        <v>357</v>
      </c>
      <c r="B358" s="28">
        <v>40126</v>
      </c>
      <c r="C358" s="149">
        <v>2.5350000000000001</v>
      </c>
      <c r="D358" s="5">
        <v>77</v>
      </c>
      <c r="E358" s="5" t="s">
        <v>151</v>
      </c>
      <c r="F358" s="17">
        <v>-25.796040000000001</v>
      </c>
      <c r="G358" s="14">
        <v>0.97956652737214389</v>
      </c>
      <c r="H358" s="17">
        <v>-23.892845555999997</v>
      </c>
      <c r="I358" s="3">
        <v>-23.491</v>
      </c>
      <c r="J358" s="69">
        <v>-25.796040000000001</v>
      </c>
      <c r="K358" s="14">
        <v>-23.892845555999997</v>
      </c>
      <c r="M358" s="14"/>
      <c r="O358"/>
      <c r="P358"/>
      <c r="AH358" s="14"/>
      <c r="AI358" s="14"/>
      <c r="AJ358" s="171">
        <f t="shared" si="76"/>
        <v>-25.865526658354099</v>
      </c>
      <c r="AK358" s="171">
        <f t="shared" si="84"/>
        <v>-26.573991272525816</v>
      </c>
      <c r="AL358" s="171">
        <f t="shared" si="85"/>
        <v>-25.157062044182382</v>
      </c>
      <c r="AM358" s="172"/>
      <c r="AN358" s="172"/>
      <c r="AO358" s="172"/>
      <c r="AP358" s="173">
        <f t="shared" si="77"/>
        <v>-23.672047081897137</v>
      </c>
      <c r="AQ358" s="173">
        <f t="shared" si="78"/>
        <v>-23.825182520549554</v>
      </c>
      <c r="AR358" s="173">
        <f t="shared" si="79"/>
        <v>-23.518911643244721</v>
      </c>
      <c r="AS358" s="173">
        <f t="shared" si="80"/>
        <v>-23.978317959201974</v>
      </c>
      <c r="AT358" s="173">
        <f t="shared" si="81"/>
        <v>-23.365776204592301</v>
      </c>
      <c r="AU358" s="173">
        <f t="shared" si="82"/>
        <v>-24.13145339785439</v>
      </c>
      <c r="AV358" s="173">
        <f t="shared" si="83"/>
        <v>-23.212640765939884</v>
      </c>
    </row>
    <row r="359" spans="1:48">
      <c r="A359">
        <v>358</v>
      </c>
      <c r="B359" s="28">
        <v>40126</v>
      </c>
      <c r="C359" s="149">
        <v>2.504</v>
      </c>
      <c r="D359" s="5">
        <v>91</v>
      </c>
      <c r="E359" s="5" t="s">
        <v>152</v>
      </c>
      <c r="F359" s="17">
        <v>-25.820550000000001</v>
      </c>
      <c r="G359" s="14">
        <v>0.98578553650523615</v>
      </c>
      <c r="H359" s="17">
        <v>-23.918063894999996</v>
      </c>
      <c r="I359" s="3">
        <v>-23.491</v>
      </c>
      <c r="J359" s="69">
        <v>-25.820550000000001</v>
      </c>
      <c r="K359" s="14">
        <v>-23.918063894999996</v>
      </c>
      <c r="M359" s="14"/>
      <c r="O359"/>
      <c r="P359"/>
      <c r="AH359" s="14"/>
      <c r="AI359" s="14"/>
      <c r="AJ359" s="171">
        <f t="shared" si="76"/>
        <v>-25.865526658354099</v>
      </c>
      <c r="AK359" s="171">
        <f t="shared" si="84"/>
        <v>-26.573991272525816</v>
      </c>
      <c r="AL359" s="171">
        <f t="shared" si="85"/>
        <v>-25.157062044182382</v>
      </c>
      <c r="AM359" s="172"/>
      <c r="AN359" s="172"/>
      <c r="AO359" s="172"/>
      <c r="AP359" s="173">
        <f t="shared" si="77"/>
        <v>-23.672047081897137</v>
      </c>
      <c r="AQ359" s="173">
        <f t="shared" si="78"/>
        <v>-23.825182520549554</v>
      </c>
      <c r="AR359" s="173">
        <f t="shared" si="79"/>
        <v>-23.518911643244721</v>
      </c>
      <c r="AS359" s="173">
        <f t="shared" si="80"/>
        <v>-23.978317959201974</v>
      </c>
      <c r="AT359" s="173">
        <f t="shared" si="81"/>
        <v>-23.365776204592301</v>
      </c>
      <c r="AU359" s="173">
        <f t="shared" si="82"/>
        <v>-24.13145339785439</v>
      </c>
      <c r="AV359" s="173">
        <f t="shared" si="83"/>
        <v>-23.212640765939884</v>
      </c>
    </row>
    <row r="360" spans="1:48">
      <c r="A360">
        <v>359</v>
      </c>
      <c r="B360" s="28">
        <v>40126</v>
      </c>
      <c r="C360" s="149">
        <v>2.5379999999999998</v>
      </c>
      <c r="D360" s="5">
        <v>105</v>
      </c>
      <c r="E360" s="5" t="s">
        <v>148</v>
      </c>
      <c r="F360" s="17">
        <v>-25.765779999999999</v>
      </c>
      <c r="G360" s="14">
        <v>0.98876835154529097</v>
      </c>
      <c r="H360" s="17">
        <v>-23.861711041999996</v>
      </c>
      <c r="I360" s="3">
        <v>-23.491</v>
      </c>
      <c r="J360" s="69">
        <v>-25.765779999999999</v>
      </c>
      <c r="K360" s="14">
        <v>-23.861711041999996</v>
      </c>
      <c r="M360" s="14"/>
      <c r="O360"/>
      <c r="P360"/>
      <c r="AH360" s="14"/>
      <c r="AI360" s="14"/>
      <c r="AJ360" s="171">
        <f t="shared" si="76"/>
        <v>-25.865526658354099</v>
      </c>
      <c r="AK360" s="171">
        <f t="shared" si="84"/>
        <v>-26.573991272525816</v>
      </c>
      <c r="AL360" s="171">
        <f t="shared" si="85"/>
        <v>-25.157062044182382</v>
      </c>
      <c r="AM360" s="172"/>
      <c r="AN360" s="172"/>
      <c r="AO360" s="172"/>
      <c r="AP360" s="173">
        <f t="shared" si="77"/>
        <v>-23.672047081897137</v>
      </c>
      <c r="AQ360" s="173">
        <f t="shared" si="78"/>
        <v>-23.825182520549554</v>
      </c>
      <c r="AR360" s="173">
        <f t="shared" si="79"/>
        <v>-23.518911643244721</v>
      </c>
      <c r="AS360" s="173">
        <f t="shared" si="80"/>
        <v>-23.978317959201974</v>
      </c>
      <c r="AT360" s="173">
        <f t="shared" si="81"/>
        <v>-23.365776204592301</v>
      </c>
      <c r="AU360" s="173">
        <f t="shared" si="82"/>
        <v>-24.13145339785439</v>
      </c>
      <c r="AV360" s="173">
        <f t="shared" si="83"/>
        <v>-23.212640765939884</v>
      </c>
    </row>
    <row r="361" spans="1:48">
      <c r="A361">
        <v>360</v>
      </c>
      <c r="B361" s="28">
        <v>40130</v>
      </c>
      <c r="C361" s="149">
        <v>2.508</v>
      </c>
      <c r="D361" s="5">
        <v>15</v>
      </c>
      <c r="E361" s="5" t="s">
        <v>146</v>
      </c>
      <c r="F361" s="69">
        <v>-25.46546</v>
      </c>
      <c r="G361" s="14">
        <v>0.9720035646944265</v>
      </c>
      <c r="H361" s="14">
        <v>-23.574693212</v>
      </c>
      <c r="I361" s="3">
        <v>-23.491</v>
      </c>
      <c r="J361" s="69">
        <v>-25.46546</v>
      </c>
      <c r="K361" s="14">
        <v>-23.574693212</v>
      </c>
      <c r="L361" s="14"/>
      <c r="N361"/>
      <c r="O361"/>
      <c r="P361"/>
      <c r="AG361" s="14"/>
      <c r="AH361" s="14"/>
      <c r="AI361" s="14"/>
      <c r="AJ361" s="171">
        <f t="shared" si="76"/>
        <v>-25.865526658354099</v>
      </c>
      <c r="AK361" s="171">
        <f t="shared" si="84"/>
        <v>-26.573991272525816</v>
      </c>
      <c r="AL361" s="171">
        <f t="shared" si="85"/>
        <v>-25.157062044182382</v>
      </c>
      <c r="AM361" s="172"/>
      <c r="AN361" s="172"/>
      <c r="AO361" s="172"/>
      <c r="AP361" s="173">
        <f t="shared" si="77"/>
        <v>-23.672047081897137</v>
      </c>
      <c r="AQ361" s="173">
        <f t="shared" si="78"/>
        <v>-23.825182520549554</v>
      </c>
      <c r="AR361" s="173">
        <f t="shared" si="79"/>
        <v>-23.518911643244721</v>
      </c>
      <c r="AS361" s="173">
        <f t="shared" si="80"/>
        <v>-23.978317959201974</v>
      </c>
      <c r="AT361" s="173">
        <f t="shared" si="81"/>
        <v>-23.365776204592301</v>
      </c>
      <c r="AU361" s="173">
        <f t="shared" si="82"/>
        <v>-24.13145339785439</v>
      </c>
      <c r="AV361" s="173">
        <f t="shared" si="83"/>
        <v>-23.212640765939884</v>
      </c>
    </row>
    <row r="362" spans="1:48">
      <c r="A362">
        <v>361</v>
      </c>
      <c r="B362" s="28">
        <v>40130</v>
      </c>
      <c r="C362" s="149">
        <v>2.5750000000000002</v>
      </c>
      <c r="D362" s="5">
        <v>32</v>
      </c>
      <c r="E362" s="5" t="s">
        <v>149</v>
      </c>
      <c r="F362" s="69">
        <v>-25.519580000000001</v>
      </c>
      <c r="G362" s="14">
        <v>0.9909123279852845</v>
      </c>
      <c r="H362" s="14">
        <v>-23.630014676000002</v>
      </c>
      <c r="I362" s="3">
        <v>-23.491</v>
      </c>
      <c r="J362" s="69">
        <v>-25.519580000000001</v>
      </c>
      <c r="K362" s="14">
        <v>-23.630014676000002</v>
      </c>
      <c r="L362" s="14"/>
      <c r="N362"/>
      <c r="O362"/>
      <c r="P362"/>
      <c r="AG362" s="14"/>
      <c r="AH362" s="14"/>
      <c r="AI362" s="14"/>
      <c r="AJ362" s="171">
        <f t="shared" si="76"/>
        <v>-25.865526658354099</v>
      </c>
      <c r="AK362" s="171">
        <f t="shared" si="84"/>
        <v>-26.573991272525816</v>
      </c>
      <c r="AL362" s="171">
        <f t="shared" si="85"/>
        <v>-25.157062044182382</v>
      </c>
      <c r="AM362" s="172"/>
      <c r="AN362" s="172"/>
      <c r="AO362" s="172"/>
      <c r="AP362" s="173">
        <f t="shared" si="77"/>
        <v>-23.672047081897137</v>
      </c>
      <c r="AQ362" s="173">
        <f t="shared" si="78"/>
        <v>-23.825182520549554</v>
      </c>
      <c r="AR362" s="173">
        <f t="shared" si="79"/>
        <v>-23.518911643244721</v>
      </c>
      <c r="AS362" s="173">
        <f t="shared" si="80"/>
        <v>-23.978317959201974</v>
      </c>
      <c r="AT362" s="173">
        <f t="shared" si="81"/>
        <v>-23.365776204592301</v>
      </c>
      <c r="AU362" s="173">
        <f t="shared" si="82"/>
        <v>-24.13145339785439</v>
      </c>
      <c r="AV362" s="173">
        <f t="shared" si="83"/>
        <v>-23.212640765939884</v>
      </c>
    </row>
    <row r="363" spans="1:48">
      <c r="A363">
        <v>362</v>
      </c>
      <c r="B363" s="28">
        <v>40130</v>
      </c>
      <c r="C363" s="149">
        <v>2.6019999999999999</v>
      </c>
      <c r="D363" s="5">
        <v>46</v>
      </c>
      <c r="E363" s="5" t="s">
        <v>150</v>
      </c>
      <c r="F363" s="69">
        <v>-25.568539999999999</v>
      </c>
      <c r="G363" s="14">
        <v>0.98750805198096214</v>
      </c>
      <c r="H363" s="14">
        <v>-23.680061588000001</v>
      </c>
      <c r="I363" s="3">
        <v>-23.491</v>
      </c>
      <c r="J363" s="69">
        <v>-25.568539999999999</v>
      </c>
      <c r="K363" s="14">
        <v>-23.680061588000001</v>
      </c>
      <c r="L363" s="14"/>
      <c r="N363"/>
      <c r="O363"/>
      <c r="P363"/>
      <c r="AG363" s="14"/>
      <c r="AH363" s="14"/>
      <c r="AI363" s="14"/>
      <c r="AJ363" s="171">
        <f t="shared" si="76"/>
        <v>-25.865526658354099</v>
      </c>
      <c r="AK363" s="171">
        <f t="shared" si="84"/>
        <v>-26.573991272525816</v>
      </c>
      <c r="AL363" s="171">
        <f t="shared" si="85"/>
        <v>-25.157062044182382</v>
      </c>
      <c r="AM363" s="172"/>
      <c r="AN363" s="172"/>
      <c r="AO363" s="172"/>
      <c r="AP363" s="173">
        <f t="shared" si="77"/>
        <v>-23.672047081897137</v>
      </c>
      <c r="AQ363" s="173">
        <f t="shared" si="78"/>
        <v>-23.825182520549554</v>
      </c>
      <c r="AR363" s="173">
        <f t="shared" si="79"/>
        <v>-23.518911643244721</v>
      </c>
      <c r="AS363" s="173">
        <f t="shared" si="80"/>
        <v>-23.978317959201974</v>
      </c>
      <c r="AT363" s="173">
        <f t="shared" si="81"/>
        <v>-23.365776204592301</v>
      </c>
      <c r="AU363" s="173">
        <f t="shared" si="82"/>
        <v>-24.13145339785439</v>
      </c>
      <c r="AV363" s="173">
        <f t="shared" si="83"/>
        <v>-23.212640765939884</v>
      </c>
    </row>
    <row r="364" spans="1:48">
      <c r="A364">
        <v>363</v>
      </c>
      <c r="B364" s="28">
        <v>40130</v>
      </c>
      <c r="C364" s="149">
        <v>2.548</v>
      </c>
      <c r="D364" s="5">
        <v>60</v>
      </c>
      <c r="E364" s="5" t="s">
        <v>199</v>
      </c>
      <c r="F364" s="69">
        <v>-25.621099999999998</v>
      </c>
      <c r="G364" s="14">
        <v>1.0001327059343386</v>
      </c>
      <c r="H364" s="14">
        <v>-23.73378842</v>
      </c>
      <c r="I364" s="3">
        <v>-23.491</v>
      </c>
      <c r="J364" s="69">
        <v>-25.621099999999998</v>
      </c>
      <c r="K364" s="14">
        <v>-23.73378842</v>
      </c>
      <c r="L364" s="14"/>
      <c r="N364"/>
      <c r="O364"/>
      <c r="P364"/>
      <c r="AG364" s="14"/>
      <c r="AH364" s="14"/>
      <c r="AI364" s="14"/>
      <c r="AJ364" s="171">
        <f t="shared" si="76"/>
        <v>-25.865526658354099</v>
      </c>
      <c r="AK364" s="171">
        <f t="shared" si="84"/>
        <v>-26.573991272525816</v>
      </c>
      <c r="AL364" s="171">
        <f t="shared" si="85"/>
        <v>-25.157062044182382</v>
      </c>
      <c r="AM364" s="172"/>
      <c r="AN364" s="172"/>
      <c r="AO364" s="172"/>
      <c r="AP364" s="173">
        <f t="shared" si="77"/>
        <v>-23.672047081897137</v>
      </c>
      <c r="AQ364" s="173">
        <f t="shared" si="78"/>
        <v>-23.825182520549554</v>
      </c>
      <c r="AR364" s="173">
        <f t="shared" si="79"/>
        <v>-23.518911643244721</v>
      </c>
      <c r="AS364" s="173">
        <f t="shared" si="80"/>
        <v>-23.978317959201974</v>
      </c>
      <c r="AT364" s="173">
        <f t="shared" si="81"/>
        <v>-23.365776204592301</v>
      </c>
      <c r="AU364" s="173">
        <f t="shared" si="82"/>
        <v>-24.13145339785439</v>
      </c>
      <c r="AV364" s="173">
        <f t="shared" si="83"/>
        <v>-23.212640765939884</v>
      </c>
    </row>
    <row r="365" spans="1:48">
      <c r="A365">
        <v>364</v>
      </c>
      <c r="B365" s="28">
        <v>40130</v>
      </c>
      <c r="C365" s="149">
        <v>2.5550000000000002</v>
      </c>
      <c r="D365" s="5">
        <v>77</v>
      </c>
      <c r="E365" s="5" t="s">
        <v>151</v>
      </c>
      <c r="F365" s="69">
        <v>-25.718250000000001</v>
      </c>
      <c r="G365" s="14">
        <v>1.0028144453685868</v>
      </c>
      <c r="H365" s="14">
        <v>-23.833095150000002</v>
      </c>
      <c r="I365" s="3">
        <v>-23.491</v>
      </c>
      <c r="J365" s="69">
        <v>-25.718250000000001</v>
      </c>
      <c r="K365" s="14">
        <v>-23.833095150000002</v>
      </c>
      <c r="L365" s="14"/>
      <c r="N365"/>
      <c r="O365"/>
      <c r="P365"/>
      <c r="AG365" s="14"/>
      <c r="AH365" s="14"/>
      <c r="AI365" s="14"/>
      <c r="AJ365" s="171">
        <f t="shared" si="76"/>
        <v>-25.865526658354099</v>
      </c>
      <c r="AK365" s="171">
        <f t="shared" si="84"/>
        <v>-26.573991272525816</v>
      </c>
      <c r="AL365" s="171">
        <f t="shared" si="85"/>
        <v>-25.157062044182382</v>
      </c>
      <c r="AM365" s="172"/>
      <c r="AN365" s="172"/>
      <c r="AO365" s="172"/>
      <c r="AP365" s="173">
        <f t="shared" si="77"/>
        <v>-23.672047081897137</v>
      </c>
      <c r="AQ365" s="173">
        <f t="shared" si="78"/>
        <v>-23.825182520549554</v>
      </c>
      <c r="AR365" s="173">
        <f t="shared" si="79"/>
        <v>-23.518911643244721</v>
      </c>
      <c r="AS365" s="173">
        <f t="shared" si="80"/>
        <v>-23.978317959201974</v>
      </c>
      <c r="AT365" s="173">
        <f t="shared" si="81"/>
        <v>-23.365776204592301</v>
      </c>
      <c r="AU365" s="173">
        <f t="shared" si="82"/>
        <v>-24.13145339785439</v>
      </c>
      <c r="AV365" s="173">
        <f t="shared" si="83"/>
        <v>-23.212640765939884</v>
      </c>
    </row>
    <row r="366" spans="1:48">
      <c r="A366">
        <v>365</v>
      </c>
      <c r="B366" s="28">
        <v>40130</v>
      </c>
      <c r="C366" s="149">
        <v>2.476</v>
      </c>
      <c r="D366" s="5">
        <v>91</v>
      </c>
      <c r="E366" s="5" t="s">
        <v>152</v>
      </c>
      <c r="F366" s="69">
        <v>-25.590820000000001</v>
      </c>
      <c r="G366" s="14">
        <v>0.99778103631280579</v>
      </c>
      <c r="H366" s="14">
        <v>-23.702836204</v>
      </c>
      <c r="I366" s="3">
        <v>-23.491</v>
      </c>
      <c r="J366" s="69">
        <v>-25.590820000000001</v>
      </c>
      <c r="K366" s="14">
        <v>-23.702836204</v>
      </c>
      <c r="L366" s="14"/>
      <c r="N366"/>
      <c r="O366"/>
      <c r="P366"/>
      <c r="AG366" s="14"/>
      <c r="AH366" s="14"/>
      <c r="AI366" s="14"/>
      <c r="AJ366" s="171">
        <f t="shared" si="76"/>
        <v>-25.865526658354099</v>
      </c>
      <c r="AK366" s="171">
        <f t="shared" si="84"/>
        <v>-26.573991272525816</v>
      </c>
      <c r="AL366" s="171">
        <f t="shared" si="85"/>
        <v>-25.157062044182382</v>
      </c>
      <c r="AM366" s="172"/>
      <c r="AN366" s="172"/>
      <c r="AO366" s="172"/>
      <c r="AP366" s="173">
        <f t="shared" si="77"/>
        <v>-23.672047081897137</v>
      </c>
      <c r="AQ366" s="173">
        <f t="shared" si="78"/>
        <v>-23.825182520549554</v>
      </c>
      <c r="AR366" s="173">
        <f t="shared" si="79"/>
        <v>-23.518911643244721</v>
      </c>
      <c r="AS366" s="173">
        <f t="shared" si="80"/>
        <v>-23.978317959201974</v>
      </c>
      <c r="AT366" s="173">
        <f t="shared" si="81"/>
        <v>-23.365776204592301</v>
      </c>
      <c r="AU366" s="173">
        <f t="shared" si="82"/>
        <v>-24.13145339785439</v>
      </c>
      <c r="AV366" s="173">
        <f t="shared" si="83"/>
        <v>-23.212640765939884</v>
      </c>
    </row>
    <row r="367" spans="1:48">
      <c r="A367">
        <v>366</v>
      </c>
      <c r="B367" s="28">
        <v>40130</v>
      </c>
      <c r="C367" s="149">
        <v>2.5209999999999999</v>
      </c>
      <c r="D367" s="5">
        <v>105</v>
      </c>
      <c r="E367" s="5" t="s">
        <v>148</v>
      </c>
      <c r="F367" s="69">
        <v>-25.55039</v>
      </c>
      <c r="G367" s="14">
        <v>1.0032172250241458</v>
      </c>
      <c r="H367" s="14">
        <v>-23.661508658000002</v>
      </c>
      <c r="I367" s="3">
        <v>-23.491</v>
      </c>
      <c r="J367" s="69">
        <v>-25.55039</v>
      </c>
      <c r="K367" s="14">
        <v>-23.661508658000002</v>
      </c>
      <c r="L367" s="14"/>
      <c r="N367"/>
      <c r="O367"/>
      <c r="P367"/>
      <c r="AG367" s="14"/>
      <c r="AH367" s="14"/>
      <c r="AI367" s="14"/>
      <c r="AJ367" s="171">
        <f t="shared" si="76"/>
        <v>-25.865526658354099</v>
      </c>
      <c r="AK367" s="171">
        <f t="shared" si="84"/>
        <v>-26.573991272525816</v>
      </c>
      <c r="AL367" s="171">
        <f t="shared" si="85"/>
        <v>-25.157062044182382</v>
      </c>
      <c r="AM367" s="172"/>
      <c r="AN367" s="172"/>
      <c r="AO367" s="172"/>
      <c r="AP367" s="173">
        <f t="shared" si="77"/>
        <v>-23.672047081897137</v>
      </c>
      <c r="AQ367" s="173">
        <f t="shared" si="78"/>
        <v>-23.825182520549554</v>
      </c>
      <c r="AR367" s="173">
        <f t="shared" si="79"/>
        <v>-23.518911643244721</v>
      </c>
      <c r="AS367" s="173">
        <f t="shared" si="80"/>
        <v>-23.978317959201974</v>
      </c>
      <c r="AT367" s="173">
        <f t="shared" si="81"/>
        <v>-23.365776204592301</v>
      </c>
      <c r="AU367" s="173">
        <f t="shared" si="82"/>
        <v>-24.13145339785439</v>
      </c>
      <c r="AV367" s="173">
        <f t="shared" si="83"/>
        <v>-23.212640765939884</v>
      </c>
    </row>
    <row r="368" spans="1:48">
      <c r="A368">
        <v>367</v>
      </c>
      <c r="B368" s="98">
        <v>40133</v>
      </c>
      <c r="C368" s="8">
        <v>2.0579999999999998</v>
      </c>
      <c r="D368" s="5">
        <v>15</v>
      </c>
      <c r="E368" s="5" t="s">
        <v>146</v>
      </c>
      <c r="F368" s="17">
        <v>-25.332609999999999</v>
      </c>
      <c r="G368" s="69">
        <v>0.97198702178633645</v>
      </c>
      <c r="H368" s="69">
        <v>-23.563362850999997</v>
      </c>
      <c r="I368" s="3">
        <v>-23.491</v>
      </c>
      <c r="J368" s="17">
        <v>-25.332609999999999</v>
      </c>
      <c r="K368" s="14">
        <v>-23.563362850999997</v>
      </c>
      <c r="M368" s="14"/>
      <c r="O368"/>
      <c r="P368"/>
      <c r="AH368" s="14"/>
      <c r="AI368" s="14"/>
      <c r="AJ368" s="171">
        <f t="shared" si="76"/>
        <v>-25.865526658354099</v>
      </c>
      <c r="AK368" s="171">
        <f t="shared" si="84"/>
        <v>-26.573991272525816</v>
      </c>
      <c r="AL368" s="171">
        <f t="shared" si="85"/>
        <v>-25.157062044182382</v>
      </c>
      <c r="AM368" s="172"/>
      <c r="AN368" s="172"/>
      <c r="AO368" s="172"/>
      <c r="AP368" s="173">
        <f t="shared" si="77"/>
        <v>-23.672047081897137</v>
      </c>
      <c r="AQ368" s="173">
        <f t="shared" si="78"/>
        <v>-23.825182520549554</v>
      </c>
      <c r="AR368" s="173">
        <f t="shared" si="79"/>
        <v>-23.518911643244721</v>
      </c>
      <c r="AS368" s="173">
        <f t="shared" si="80"/>
        <v>-23.978317959201974</v>
      </c>
      <c r="AT368" s="173">
        <f t="shared" si="81"/>
        <v>-23.365776204592301</v>
      </c>
      <c r="AU368" s="173">
        <f t="shared" si="82"/>
        <v>-24.13145339785439</v>
      </c>
      <c r="AV368" s="173">
        <f t="shared" si="83"/>
        <v>-23.212640765939884</v>
      </c>
    </row>
    <row r="369" spans="1:48">
      <c r="A369">
        <v>368</v>
      </c>
      <c r="B369" s="98">
        <v>40133</v>
      </c>
      <c r="C369" s="57">
        <v>2.6459999999999999</v>
      </c>
      <c r="D369" s="101">
        <v>32</v>
      </c>
      <c r="E369" s="5" t="s">
        <v>149</v>
      </c>
      <c r="F369" s="17">
        <v>-25.407440000000001</v>
      </c>
      <c r="G369" s="17">
        <v>0.98735529987969661</v>
      </c>
      <c r="H369" s="17">
        <v>-23.639622103999997</v>
      </c>
      <c r="I369" s="3">
        <v>-23.491</v>
      </c>
      <c r="J369" s="17">
        <v>-25.407440000000001</v>
      </c>
      <c r="K369" s="14">
        <v>-23.639622103999997</v>
      </c>
      <c r="M369" s="14"/>
      <c r="O369"/>
      <c r="P369"/>
      <c r="AH369" s="14"/>
      <c r="AI369" s="14"/>
      <c r="AJ369" s="171">
        <f t="shared" si="76"/>
        <v>-25.865526658354099</v>
      </c>
      <c r="AK369" s="171">
        <f t="shared" si="84"/>
        <v>-26.573991272525816</v>
      </c>
      <c r="AL369" s="171">
        <f t="shared" si="85"/>
        <v>-25.157062044182382</v>
      </c>
      <c r="AM369" s="172"/>
      <c r="AN369" s="172"/>
      <c r="AO369" s="172"/>
      <c r="AP369" s="173">
        <f t="shared" si="77"/>
        <v>-23.672047081897137</v>
      </c>
      <c r="AQ369" s="173">
        <f t="shared" si="78"/>
        <v>-23.825182520549554</v>
      </c>
      <c r="AR369" s="173">
        <f t="shared" si="79"/>
        <v>-23.518911643244721</v>
      </c>
      <c r="AS369" s="173">
        <f t="shared" si="80"/>
        <v>-23.978317959201974</v>
      </c>
      <c r="AT369" s="173">
        <f t="shared" si="81"/>
        <v>-23.365776204592301</v>
      </c>
      <c r="AU369" s="173">
        <f t="shared" si="82"/>
        <v>-24.13145339785439</v>
      </c>
      <c r="AV369" s="173">
        <f t="shared" si="83"/>
        <v>-23.212640765939884</v>
      </c>
    </row>
    <row r="370" spans="1:48">
      <c r="A370">
        <v>369</v>
      </c>
      <c r="B370" s="98">
        <v>40133</v>
      </c>
      <c r="C370" s="8">
        <v>2.1030000000000002</v>
      </c>
      <c r="D370" s="5">
        <v>46</v>
      </c>
      <c r="E370" s="5" t="s">
        <v>150</v>
      </c>
      <c r="F370" s="17">
        <v>-25.501239999999999</v>
      </c>
      <c r="G370" s="69">
        <v>1.0044935290106476</v>
      </c>
      <c r="H370" s="69">
        <v>-23.735213683999998</v>
      </c>
      <c r="I370" s="3">
        <v>-23.491</v>
      </c>
      <c r="J370" s="17">
        <v>-25.501239999999999</v>
      </c>
      <c r="K370" s="14">
        <v>-23.735213683999998</v>
      </c>
      <c r="M370" s="14"/>
      <c r="O370"/>
      <c r="P370"/>
      <c r="AH370" s="14"/>
      <c r="AI370" s="14"/>
      <c r="AJ370" s="171">
        <f t="shared" si="76"/>
        <v>-25.865526658354099</v>
      </c>
      <c r="AK370" s="171">
        <f t="shared" si="84"/>
        <v>-26.573991272525816</v>
      </c>
      <c r="AL370" s="171">
        <f t="shared" si="85"/>
        <v>-25.157062044182382</v>
      </c>
      <c r="AM370" s="172"/>
      <c r="AN370" s="172"/>
      <c r="AO370" s="172"/>
      <c r="AP370" s="173">
        <f t="shared" si="77"/>
        <v>-23.672047081897137</v>
      </c>
      <c r="AQ370" s="173">
        <f t="shared" si="78"/>
        <v>-23.825182520549554</v>
      </c>
      <c r="AR370" s="173">
        <f t="shared" si="79"/>
        <v>-23.518911643244721</v>
      </c>
      <c r="AS370" s="173">
        <f t="shared" si="80"/>
        <v>-23.978317959201974</v>
      </c>
      <c r="AT370" s="173">
        <f t="shared" si="81"/>
        <v>-23.365776204592301</v>
      </c>
      <c r="AU370" s="173">
        <f t="shared" si="82"/>
        <v>-24.13145339785439</v>
      </c>
      <c r="AV370" s="173">
        <f t="shared" si="83"/>
        <v>-23.212640765939884</v>
      </c>
    </row>
    <row r="371" spans="1:48">
      <c r="A371">
        <v>370</v>
      </c>
      <c r="B371" s="98">
        <v>40133</v>
      </c>
      <c r="C371" s="57">
        <v>2.4849999999999999</v>
      </c>
      <c r="D371" s="101">
        <v>60</v>
      </c>
      <c r="E371" s="5" t="s">
        <v>199</v>
      </c>
      <c r="F371" s="17">
        <v>-25.290970000000002</v>
      </c>
      <c r="G371" s="17">
        <v>1.0032850017997657</v>
      </c>
      <c r="H371" s="17">
        <v>-23.520927526999998</v>
      </c>
      <c r="I371" s="3">
        <v>-23.491</v>
      </c>
      <c r="J371" s="17">
        <v>-25.290970000000002</v>
      </c>
      <c r="K371" s="14">
        <v>-23.520927526999998</v>
      </c>
      <c r="M371" s="14"/>
      <c r="O371"/>
      <c r="P371"/>
      <c r="AH371" s="14"/>
      <c r="AI371" s="14"/>
      <c r="AJ371" s="171">
        <f t="shared" si="76"/>
        <v>-25.865526658354099</v>
      </c>
      <c r="AK371" s="171">
        <f t="shared" si="84"/>
        <v>-26.573991272525816</v>
      </c>
      <c r="AL371" s="171">
        <f t="shared" si="85"/>
        <v>-25.157062044182382</v>
      </c>
      <c r="AM371" s="172"/>
      <c r="AN371" s="172"/>
      <c r="AO371" s="172"/>
      <c r="AP371" s="173">
        <f t="shared" si="77"/>
        <v>-23.672047081897137</v>
      </c>
      <c r="AQ371" s="173">
        <f t="shared" si="78"/>
        <v>-23.825182520549554</v>
      </c>
      <c r="AR371" s="173">
        <f t="shared" si="79"/>
        <v>-23.518911643244721</v>
      </c>
      <c r="AS371" s="173">
        <f t="shared" si="80"/>
        <v>-23.978317959201974</v>
      </c>
      <c r="AT371" s="173">
        <f t="shared" si="81"/>
        <v>-23.365776204592301</v>
      </c>
      <c r="AU371" s="173">
        <f t="shared" si="82"/>
        <v>-24.13145339785439</v>
      </c>
      <c r="AV371" s="173">
        <f t="shared" si="83"/>
        <v>-23.212640765939884</v>
      </c>
    </row>
    <row r="372" spans="1:48">
      <c r="A372">
        <v>371</v>
      </c>
      <c r="B372" s="98">
        <v>40133</v>
      </c>
      <c r="C372" s="8">
        <v>2.2400000000000002</v>
      </c>
      <c r="D372" s="5">
        <v>77</v>
      </c>
      <c r="E372" s="5" t="s">
        <v>151</v>
      </c>
      <c r="F372" s="17">
        <v>-25.877189999999999</v>
      </c>
      <c r="G372" s="69">
        <v>1.007064242852231</v>
      </c>
      <c r="H372" s="69">
        <v>-24.018344329000001</v>
      </c>
      <c r="I372" s="3">
        <v>-23.491</v>
      </c>
      <c r="J372" s="13">
        <v>-25.877189999999999</v>
      </c>
      <c r="K372" s="14">
        <v>-24.018344329000001</v>
      </c>
      <c r="M372" s="14"/>
      <c r="O372"/>
      <c r="P372"/>
      <c r="AH372" s="14"/>
      <c r="AI372" s="14"/>
      <c r="AJ372" s="171">
        <f t="shared" si="76"/>
        <v>-25.865526658354099</v>
      </c>
      <c r="AK372" s="171">
        <f t="shared" si="84"/>
        <v>-26.573991272525816</v>
      </c>
      <c r="AL372" s="171">
        <f t="shared" si="85"/>
        <v>-25.157062044182382</v>
      </c>
      <c r="AM372" s="172"/>
      <c r="AN372" s="172"/>
      <c r="AO372" s="172"/>
      <c r="AP372" s="173">
        <f t="shared" si="77"/>
        <v>-23.672047081897137</v>
      </c>
      <c r="AQ372" s="173">
        <f t="shared" si="78"/>
        <v>-23.825182520549554</v>
      </c>
      <c r="AR372" s="173">
        <f t="shared" si="79"/>
        <v>-23.518911643244721</v>
      </c>
      <c r="AS372" s="173">
        <f t="shared" si="80"/>
        <v>-23.978317959201974</v>
      </c>
      <c r="AT372" s="173">
        <f t="shared" si="81"/>
        <v>-23.365776204592301</v>
      </c>
      <c r="AU372" s="173">
        <f t="shared" si="82"/>
        <v>-24.13145339785439</v>
      </c>
      <c r="AV372" s="173">
        <f t="shared" si="83"/>
        <v>-23.212640765939884</v>
      </c>
    </row>
    <row r="373" spans="1:48">
      <c r="A373">
        <v>372</v>
      </c>
      <c r="B373" s="98">
        <v>40133</v>
      </c>
      <c r="C373" s="8">
        <v>2.08</v>
      </c>
      <c r="D373" s="5">
        <v>91</v>
      </c>
      <c r="E373" s="5" t="s">
        <v>152</v>
      </c>
      <c r="F373" s="17">
        <v>-25.609059999999999</v>
      </c>
      <c r="G373" s="69">
        <v>1.0457374675745545</v>
      </c>
      <c r="H373" s="69">
        <v>-23.845093045999995</v>
      </c>
      <c r="I373" s="3">
        <v>-23.491</v>
      </c>
      <c r="J373" s="17">
        <v>-25.609059999999999</v>
      </c>
      <c r="K373" s="14">
        <v>-23.845093045999995</v>
      </c>
      <c r="M373" s="14"/>
      <c r="O373"/>
      <c r="P373"/>
      <c r="AH373" s="14"/>
      <c r="AI373" s="14"/>
      <c r="AJ373" s="171">
        <f t="shared" si="76"/>
        <v>-25.865526658354099</v>
      </c>
      <c r="AK373" s="171">
        <f t="shared" si="84"/>
        <v>-26.573991272525816</v>
      </c>
      <c r="AL373" s="171">
        <f t="shared" si="85"/>
        <v>-25.157062044182382</v>
      </c>
      <c r="AM373" s="172"/>
      <c r="AN373" s="172"/>
      <c r="AO373" s="172"/>
      <c r="AP373" s="173">
        <f t="shared" si="77"/>
        <v>-23.672047081897137</v>
      </c>
      <c r="AQ373" s="173">
        <f t="shared" si="78"/>
        <v>-23.825182520549554</v>
      </c>
      <c r="AR373" s="173">
        <f t="shared" si="79"/>
        <v>-23.518911643244721</v>
      </c>
      <c r="AS373" s="173">
        <f t="shared" si="80"/>
        <v>-23.978317959201974</v>
      </c>
      <c r="AT373" s="173">
        <f t="shared" si="81"/>
        <v>-23.365776204592301</v>
      </c>
      <c r="AU373" s="173">
        <f t="shared" si="82"/>
        <v>-24.13145339785439</v>
      </c>
      <c r="AV373" s="173">
        <f t="shared" si="83"/>
        <v>-23.212640765939884</v>
      </c>
    </row>
    <row r="374" spans="1:48">
      <c r="A374">
        <v>373</v>
      </c>
      <c r="B374" s="98">
        <v>40133</v>
      </c>
      <c r="C374" s="8">
        <v>2.6669999999999998</v>
      </c>
      <c r="D374" s="5">
        <v>105</v>
      </c>
      <c r="E374" s="5" t="s">
        <v>148</v>
      </c>
      <c r="F374" s="17">
        <v>-25.502669999999998</v>
      </c>
      <c r="G374" s="69">
        <v>1.0042112370472172</v>
      </c>
      <c r="H374" s="69">
        <v>-23.736670996999997</v>
      </c>
      <c r="I374" s="3">
        <v>-23.491</v>
      </c>
      <c r="J374" s="17">
        <v>-25.502669999999998</v>
      </c>
      <c r="K374" s="14">
        <v>-23.736670996999997</v>
      </c>
      <c r="M374" s="14"/>
      <c r="O374"/>
      <c r="P374"/>
      <c r="AH374" s="14"/>
      <c r="AI374" s="14"/>
      <c r="AJ374" s="171">
        <f t="shared" si="76"/>
        <v>-25.865526658354099</v>
      </c>
      <c r="AK374" s="171">
        <f t="shared" si="84"/>
        <v>-26.573991272525816</v>
      </c>
      <c r="AL374" s="171">
        <f t="shared" si="85"/>
        <v>-25.157062044182382</v>
      </c>
      <c r="AM374" s="172"/>
      <c r="AN374" s="172"/>
      <c r="AO374" s="172"/>
      <c r="AP374" s="173">
        <f t="shared" si="77"/>
        <v>-23.672047081897137</v>
      </c>
      <c r="AQ374" s="173">
        <f t="shared" si="78"/>
        <v>-23.825182520549554</v>
      </c>
      <c r="AR374" s="173">
        <f t="shared" si="79"/>
        <v>-23.518911643244721</v>
      </c>
      <c r="AS374" s="173">
        <f t="shared" si="80"/>
        <v>-23.978317959201974</v>
      </c>
      <c r="AT374" s="173">
        <f t="shared" si="81"/>
        <v>-23.365776204592301</v>
      </c>
      <c r="AU374" s="173">
        <f t="shared" si="82"/>
        <v>-24.13145339785439</v>
      </c>
      <c r="AV374" s="173">
        <f t="shared" si="83"/>
        <v>-23.212640765939884</v>
      </c>
    </row>
    <row r="375" spans="1:48">
      <c r="A375">
        <v>374</v>
      </c>
      <c r="B375" s="28">
        <v>40137</v>
      </c>
      <c r="C375" s="57">
        <v>2.57</v>
      </c>
      <c r="D375" s="101">
        <v>15</v>
      </c>
      <c r="E375" s="137" t="s">
        <v>146</v>
      </c>
      <c r="F375" s="60">
        <v>-25.426770000000001</v>
      </c>
      <c r="G375" s="14">
        <v>0.97199019298133726</v>
      </c>
      <c r="H375" s="17">
        <v>-23.439912966000001</v>
      </c>
      <c r="I375" s="3">
        <v>-23.491</v>
      </c>
      <c r="J375" s="60">
        <v>-25.426770000000001</v>
      </c>
      <c r="K375" s="14">
        <v>-23.439912966000001</v>
      </c>
      <c r="M375"/>
      <c r="N375"/>
      <c r="O375"/>
      <c r="P375"/>
      <c r="AF375" s="14"/>
      <c r="AG375" s="14"/>
      <c r="AH375" s="14"/>
      <c r="AJ375" s="171">
        <f t="shared" si="76"/>
        <v>-25.865526658354099</v>
      </c>
      <c r="AK375" s="171">
        <f t="shared" si="84"/>
        <v>-26.573991272525816</v>
      </c>
      <c r="AL375" s="171">
        <f t="shared" si="85"/>
        <v>-25.157062044182382</v>
      </c>
      <c r="AM375" s="172"/>
      <c r="AN375" s="172"/>
      <c r="AO375" s="172"/>
      <c r="AP375" s="173">
        <f t="shared" si="77"/>
        <v>-23.672047081897137</v>
      </c>
      <c r="AQ375" s="173">
        <f t="shared" si="78"/>
        <v>-23.825182520549554</v>
      </c>
      <c r="AR375" s="173">
        <f t="shared" si="79"/>
        <v>-23.518911643244721</v>
      </c>
      <c r="AS375" s="173">
        <f t="shared" si="80"/>
        <v>-23.978317959201974</v>
      </c>
      <c r="AT375" s="173">
        <f t="shared" si="81"/>
        <v>-23.365776204592301</v>
      </c>
      <c r="AU375" s="173">
        <f t="shared" si="82"/>
        <v>-24.13145339785439</v>
      </c>
      <c r="AV375" s="173">
        <f t="shared" si="83"/>
        <v>-23.212640765939884</v>
      </c>
    </row>
    <row r="376" spans="1:48">
      <c r="A376">
        <v>375</v>
      </c>
      <c r="B376" s="28">
        <v>40137</v>
      </c>
      <c r="C376" s="57">
        <v>2.4500000000000002</v>
      </c>
      <c r="D376" s="101">
        <v>32</v>
      </c>
      <c r="E376" s="137" t="s">
        <v>149</v>
      </c>
      <c r="F376" s="60">
        <v>-25.447399999999998</v>
      </c>
      <c r="G376" s="14">
        <v>0.99162782819769257</v>
      </c>
      <c r="H376" s="17">
        <v>-23.460868919999999</v>
      </c>
      <c r="I376" s="3">
        <v>-23.491</v>
      </c>
      <c r="J376" s="60">
        <v>-25.447399999999998</v>
      </c>
      <c r="K376" s="14">
        <v>-23.460868919999999</v>
      </c>
      <c r="M376"/>
      <c r="N376"/>
      <c r="O376"/>
      <c r="P376"/>
      <c r="AF376" s="14"/>
      <c r="AG376" s="14"/>
      <c r="AH376" s="14"/>
      <c r="AJ376" s="171">
        <f t="shared" si="76"/>
        <v>-25.865526658354099</v>
      </c>
      <c r="AK376" s="171">
        <f t="shared" si="84"/>
        <v>-26.573991272525816</v>
      </c>
      <c r="AL376" s="171">
        <f t="shared" si="85"/>
        <v>-25.157062044182382</v>
      </c>
      <c r="AM376" s="172"/>
      <c r="AN376" s="172"/>
      <c r="AO376" s="172"/>
      <c r="AP376" s="173">
        <f t="shared" si="77"/>
        <v>-23.672047081897137</v>
      </c>
      <c r="AQ376" s="173">
        <f t="shared" si="78"/>
        <v>-23.825182520549554</v>
      </c>
      <c r="AR376" s="173">
        <f t="shared" si="79"/>
        <v>-23.518911643244721</v>
      </c>
      <c r="AS376" s="173">
        <f t="shared" si="80"/>
        <v>-23.978317959201974</v>
      </c>
      <c r="AT376" s="173">
        <f t="shared" si="81"/>
        <v>-23.365776204592301</v>
      </c>
      <c r="AU376" s="173">
        <f t="shared" si="82"/>
        <v>-24.13145339785439</v>
      </c>
      <c r="AV376" s="173">
        <f t="shared" si="83"/>
        <v>-23.212640765939884</v>
      </c>
    </row>
    <row r="377" spans="1:48">
      <c r="A377">
        <v>376</v>
      </c>
      <c r="B377" s="28">
        <v>40137</v>
      </c>
      <c r="C377" s="57">
        <v>2.5070000000000001</v>
      </c>
      <c r="D377" s="101">
        <v>46</v>
      </c>
      <c r="E377" s="137" t="s">
        <v>150</v>
      </c>
      <c r="F377" s="60">
        <v>-25.554290000000002</v>
      </c>
      <c r="G377" s="14">
        <v>1.0017641238572406</v>
      </c>
      <c r="H377" s="17">
        <v>-23.569447782000001</v>
      </c>
      <c r="I377" s="3">
        <v>-23.491</v>
      </c>
      <c r="J377" s="60">
        <v>-25.554290000000002</v>
      </c>
      <c r="K377" s="14">
        <v>-23.569447782000001</v>
      </c>
      <c r="M377"/>
      <c r="N377"/>
      <c r="O377"/>
      <c r="P377"/>
      <c r="AF377" s="14"/>
      <c r="AG377" s="14"/>
      <c r="AH377" s="14"/>
      <c r="AJ377" s="171">
        <f t="shared" si="76"/>
        <v>-25.865526658354099</v>
      </c>
      <c r="AK377" s="171">
        <f t="shared" si="84"/>
        <v>-26.573991272525816</v>
      </c>
      <c r="AL377" s="171">
        <f t="shared" si="85"/>
        <v>-25.157062044182382</v>
      </c>
      <c r="AM377" s="172"/>
      <c r="AN377" s="172"/>
      <c r="AO377" s="172"/>
      <c r="AP377" s="173">
        <f t="shared" si="77"/>
        <v>-23.672047081897137</v>
      </c>
      <c r="AQ377" s="173">
        <f t="shared" si="78"/>
        <v>-23.825182520549554</v>
      </c>
      <c r="AR377" s="173">
        <f t="shared" si="79"/>
        <v>-23.518911643244721</v>
      </c>
      <c r="AS377" s="173">
        <f t="shared" si="80"/>
        <v>-23.978317959201974</v>
      </c>
      <c r="AT377" s="173">
        <f t="shared" si="81"/>
        <v>-23.365776204592301</v>
      </c>
      <c r="AU377" s="173">
        <f t="shared" si="82"/>
        <v>-24.13145339785439</v>
      </c>
      <c r="AV377" s="173">
        <f t="shared" si="83"/>
        <v>-23.212640765939884</v>
      </c>
    </row>
    <row r="378" spans="1:48">
      <c r="A378">
        <v>377</v>
      </c>
      <c r="B378" s="28">
        <v>40137</v>
      </c>
      <c r="C378" s="57">
        <v>2.464</v>
      </c>
      <c r="D378" s="101">
        <v>60</v>
      </c>
      <c r="E378" s="137" t="s">
        <v>199</v>
      </c>
      <c r="F378" s="60">
        <v>-25.69023</v>
      </c>
      <c r="G378" s="14">
        <v>1.0022406322678519</v>
      </c>
      <c r="H378" s="17">
        <v>-23.707535633999999</v>
      </c>
      <c r="I378" s="3">
        <v>-23.491</v>
      </c>
      <c r="J378" s="60">
        <v>-25.69023</v>
      </c>
      <c r="K378" s="14">
        <v>-23.707535633999999</v>
      </c>
      <c r="M378"/>
      <c r="N378"/>
      <c r="O378"/>
      <c r="P378"/>
      <c r="AF378" s="14"/>
      <c r="AG378" s="14"/>
      <c r="AH378" s="14"/>
      <c r="AJ378" s="171">
        <f t="shared" si="76"/>
        <v>-25.865526658354099</v>
      </c>
      <c r="AK378" s="171">
        <f t="shared" si="84"/>
        <v>-26.573991272525816</v>
      </c>
      <c r="AL378" s="171">
        <f t="shared" si="85"/>
        <v>-25.157062044182382</v>
      </c>
      <c r="AM378" s="172"/>
      <c r="AN378" s="172"/>
      <c r="AO378" s="172"/>
      <c r="AP378" s="173">
        <f t="shared" si="77"/>
        <v>-23.672047081897137</v>
      </c>
      <c r="AQ378" s="173">
        <f t="shared" si="78"/>
        <v>-23.825182520549554</v>
      </c>
      <c r="AR378" s="173">
        <f t="shared" si="79"/>
        <v>-23.518911643244721</v>
      </c>
      <c r="AS378" s="173">
        <f t="shared" si="80"/>
        <v>-23.978317959201974</v>
      </c>
      <c r="AT378" s="173">
        <f t="shared" si="81"/>
        <v>-23.365776204592301</v>
      </c>
      <c r="AU378" s="173">
        <f t="shared" si="82"/>
        <v>-24.13145339785439</v>
      </c>
      <c r="AV378" s="173">
        <f t="shared" si="83"/>
        <v>-23.212640765939884</v>
      </c>
    </row>
    <row r="379" spans="1:48">
      <c r="A379">
        <v>378</v>
      </c>
      <c r="B379" s="28">
        <v>40137</v>
      </c>
      <c r="C379" s="57">
        <v>2.5390000000000001</v>
      </c>
      <c r="D379" s="101">
        <v>77</v>
      </c>
      <c r="E379" s="137" t="s">
        <v>151</v>
      </c>
      <c r="F379" s="60">
        <v>-25.83267</v>
      </c>
      <c r="G379" s="14">
        <v>0.99422008582761712</v>
      </c>
      <c r="H379" s="17">
        <v>-23.852226185999999</v>
      </c>
      <c r="I379" s="3">
        <v>-23.491</v>
      </c>
      <c r="J379" s="60">
        <v>-25.83267</v>
      </c>
      <c r="K379" s="14">
        <v>-23.852226185999999</v>
      </c>
      <c r="M379" s="14"/>
      <c r="O379"/>
      <c r="P379"/>
      <c r="AH379" s="14"/>
      <c r="AI379" s="14"/>
      <c r="AJ379" s="171">
        <f t="shared" si="76"/>
        <v>-25.865526658354099</v>
      </c>
      <c r="AK379" s="171">
        <f t="shared" si="84"/>
        <v>-26.573991272525816</v>
      </c>
      <c r="AL379" s="171">
        <f t="shared" si="85"/>
        <v>-25.157062044182382</v>
      </c>
      <c r="AM379" s="172"/>
      <c r="AN379" s="172"/>
      <c r="AO379" s="172"/>
      <c r="AP379" s="173">
        <f t="shared" si="77"/>
        <v>-23.672047081897137</v>
      </c>
      <c r="AQ379" s="173">
        <f t="shared" si="78"/>
        <v>-23.825182520549554</v>
      </c>
      <c r="AR379" s="173">
        <f t="shared" si="79"/>
        <v>-23.518911643244721</v>
      </c>
      <c r="AS379" s="173">
        <f t="shared" si="80"/>
        <v>-23.978317959201974</v>
      </c>
      <c r="AT379" s="173">
        <f t="shared" si="81"/>
        <v>-23.365776204592301</v>
      </c>
      <c r="AU379" s="173">
        <f t="shared" si="82"/>
        <v>-24.13145339785439</v>
      </c>
      <c r="AV379" s="173">
        <f t="shared" si="83"/>
        <v>-23.212640765939884</v>
      </c>
    </row>
    <row r="380" spans="1:48">
      <c r="A380">
        <v>379</v>
      </c>
      <c r="B380" s="28">
        <v>40137</v>
      </c>
      <c r="C380" s="57">
        <v>2.536</v>
      </c>
      <c r="D380" s="101">
        <v>91</v>
      </c>
      <c r="E380" s="137" t="s">
        <v>152</v>
      </c>
      <c r="F380" s="60">
        <v>-25.576969999999999</v>
      </c>
      <c r="G380" s="14">
        <v>1.0018348220733411</v>
      </c>
      <c r="H380" s="17">
        <v>-23.592486126000001</v>
      </c>
      <c r="I380" s="3">
        <v>-23.491</v>
      </c>
      <c r="J380" s="60">
        <v>-25.576969999999999</v>
      </c>
      <c r="K380" s="14">
        <v>-23.592486126000001</v>
      </c>
      <c r="M380" s="14"/>
      <c r="O380"/>
      <c r="P380"/>
      <c r="AH380" s="14"/>
      <c r="AI380" s="14"/>
      <c r="AJ380" s="171">
        <f t="shared" si="76"/>
        <v>-25.865526658354099</v>
      </c>
      <c r="AK380" s="171">
        <f t="shared" si="84"/>
        <v>-26.573991272525816</v>
      </c>
      <c r="AL380" s="171">
        <f t="shared" si="85"/>
        <v>-25.157062044182382</v>
      </c>
      <c r="AM380" s="172"/>
      <c r="AN380" s="172"/>
      <c r="AO380" s="172"/>
      <c r="AP380" s="173">
        <f t="shared" si="77"/>
        <v>-23.672047081897137</v>
      </c>
      <c r="AQ380" s="173">
        <f t="shared" si="78"/>
        <v>-23.825182520549554</v>
      </c>
      <c r="AR380" s="173">
        <f t="shared" si="79"/>
        <v>-23.518911643244721</v>
      </c>
      <c r="AS380" s="173">
        <f t="shared" si="80"/>
        <v>-23.978317959201974</v>
      </c>
      <c r="AT380" s="173">
        <f t="shared" si="81"/>
        <v>-23.365776204592301</v>
      </c>
      <c r="AU380" s="173">
        <f t="shared" si="82"/>
        <v>-24.13145339785439</v>
      </c>
      <c r="AV380" s="173">
        <f t="shared" si="83"/>
        <v>-23.212640765939884</v>
      </c>
    </row>
    <row r="381" spans="1:48">
      <c r="A381">
        <v>380</v>
      </c>
      <c r="B381" s="28">
        <v>40137</v>
      </c>
      <c r="C381" s="57">
        <v>2.5299999999999998</v>
      </c>
      <c r="D381" s="101">
        <v>105</v>
      </c>
      <c r="E381" s="137" t="s">
        <v>148</v>
      </c>
      <c r="F381" s="60">
        <v>-25.64978</v>
      </c>
      <c r="G381" s="14">
        <v>1.0047547627418802</v>
      </c>
      <c r="H381" s="17">
        <v>-23.666446524000001</v>
      </c>
      <c r="I381" s="3">
        <v>-23.491</v>
      </c>
      <c r="J381" s="60">
        <v>-25.64978</v>
      </c>
      <c r="K381" s="14">
        <v>-23.666446524000001</v>
      </c>
      <c r="M381"/>
      <c r="N381"/>
      <c r="O381"/>
      <c r="P381"/>
      <c r="AF381" s="14"/>
      <c r="AG381" s="14"/>
      <c r="AH381" s="14"/>
      <c r="AJ381" s="171">
        <f t="shared" si="76"/>
        <v>-25.865526658354099</v>
      </c>
      <c r="AK381" s="171">
        <f t="shared" si="84"/>
        <v>-26.573991272525816</v>
      </c>
      <c r="AL381" s="171">
        <f t="shared" si="85"/>
        <v>-25.157062044182382</v>
      </c>
      <c r="AM381" s="172"/>
      <c r="AN381" s="172"/>
      <c r="AO381" s="172"/>
      <c r="AP381" s="173">
        <f t="shared" si="77"/>
        <v>-23.672047081897137</v>
      </c>
      <c r="AQ381" s="173">
        <f t="shared" si="78"/>
        <v>-23.825182520549554</v>
      </c>
      <c r="AR381" s="173">
        <f t="shared" si="79"/>
        <v>-23.518911643244721</v>
      </c>
      <c r="AS381" s="173">
        <f t="shared" si="80"/>
        <v>-23.978317959201974</v>
      </c>
      <c r="AT381" s="173">
        <f t="shared" si="81"/>
        <v>-23.365776204592301</v>
      </c>
      <c r="AU381" s="173">
        <f t="shared" si="82"/>
        <v>-24.13145339785439</v>
      </c>
      <c r="AV381" s="173">
        <f t="shared" si="83"/>
        <v>-23.212640765939884</v>
      </c>
    </row>
    <row r="382" spans="1:48">
      <c r="A382">
        <v>381</v>
      </c>
      <c r="B382" s="28">
        <v>40141</v>
      </c>
      <c r="C382" s="149">
        <v>2.556</v>
      </c>
      <c r="D382" s="5">
        <v>15</v>
      </c>
      <c r="E382" s="5" t="s">
        <v>146</v>
      </c>
      <c r="F382" s="17">
        <v>-25.5273</v>
      </c>
      <c r="G382" s="14">
        <v>0.97199925908264939</v>
      </c>
      <c r="H382" s="69">
        <v>-23.561673150000001</v>
      </c>
      <c r="I382" s="3">
        <v>-23.491</v>
      </c>
      <c r="J382" s="69">
        <v>-25.5273</v>
      </c>
      <c r="K382" s="14">
        <v>-23.561673150000001</v>
      </c>
      <c r="M382" s="14"/>
      <c r="O382"/>
      <c r="P382"/>
      <c r="AH382" s="14"/>
      <c r="AI382" s="14"/>
      <c r="AJ382" s="171">
        <f t="shared" si="76"/>
        <v>-25.865526658354099</v>
      </c>
      <c r="AK382" s="171">
        <f t="shared" si="84"/>
        <v>-26.573991272525816</v>
      </c>
      <c r="AL382" s="171">
        <f t="shared" si="85"/>
        <v>-25.157062044182382</v>
      </c>
      <c r="AM382" s="172"/>
      <c r="AN382" s="172"/>
      <c r="AO382" s="172"/>
      <c r="AP382" s="173">
        <f t="shared" si="77"/>
        <v>-23.672047081897137</v>
      </c>
      <c r="AQ382" s="173">
        <f t="shared" si="78"/>
        <v>-23.825182520549554</v>
      </c>
      <c r="AR382" s="173">
        <f t="shared" si="79"/>
        <v>-23.518911643244721</v>
      </c>
      <c r="AS382" s="173">
        <f t="shared" si="80"/>
        <v>-23.978317959201974</v>
      </c>
      <c r="AT382" s="173">
        <f t="shared" si="81"/>
        <v>-23.365776204592301</v>
      </c>
      <c r="AU382" s="173">
        <f t="shared" si="82"/>
        <v>-24.13145339785439</v>
      </c>
      <c r="AV382" s="173">
        <f t="shared" si="83"/>
        <v>-23.212640765939884</v>
      </c>
    </row>
    <row r="383" spans="1:48">
      <c r="A383">
        <v>382</v>
      </c>
      <c r="B383" s="28">
        <v>40141</v>
      </c>
      <c r="C383" s="149">
        <v>2.5859999999999999</v>
      </c>
      <c r="D383" s="5">
        <v>32</v>
      </c>
      <c r="E383" s="5" t="s">
        <v>149</v>
      </c>
      <c r="F383" s="17">
        <v>-25.524999999999999</v>
      </c>
      <c r="G383" s="14">
        <v>1.0036773815673943</v>
      </c>
      <c r="H383" s="69">
        <v>-23.559337500000002</v>
      </c>
      <c r="I383" s="3">
        <v>-23.491</v>
      </c>
      <c r="J383" s="69">
        <v>-25.524999999999999</v>
      </c>
      <c r="K383" s="14">
        <v>-23.559337500000002</v>
      </c>
      <c r="M383" s="14"/>
      <c r="O383"/>
      <c r="P383"/>
      <c r="AH383" s="14"/>
      <c r="AI383" s="14"/>
      <c r="AJ383" s="171">
        <f t="shared" si="76"/>
        <v>-25.865526658354099</v>
      </c>
      <c r="AK383" s="171">
        <f t="shared" si="84"/>
        <v>-26.573991272525816</v>
      </c>
      <c r="AL383" s="171">
        <f t="shared" si="85"/>
        <v>-25.157062044182382</v>
      </c>
      <c r="AM383" s="172"/>
      <c r="AN383" s="172"/>
      <c r="AO383" s="172"/>
      <c r="AP383" s="173">
        <f t="shared" si="77"/>
        <v>-23.672047081897137</v>
      </c>
      <c r="AQ383" s="173">
        <f t="shared" si="78"/>
        <v>-23.825182520549554</v>
      </c>
      <c r="AR383" s="173">
        <f t="shared" si="79"/>
        <v>-23.518911643244721</v>
      </c>
      <c r="AS383" s="173">
        <f t="shared" si="80"/>
        <v>-23.978317959201974</v>
      </c>
      <c r="AT383" s="173">
        <f t="shared" si="81"/>
        <v>-23.365776204592301</v>
      </c>
      <c r="AU383" s="173">
        <f t="shared" si="82"/>
        <v>-24.13145339785439</v>
      </c>
      <c r="AV383" s="173">
        <f t="shared" si="83"/>
        <v>-23.212640765939884</v>
      </c>
    </row>
    <row r="384" spans="1:48">
      <c r="A384">
        <v>383</v>
      </c>
      <c r="B384" s="28">
        <v>40141</v>
      </c>
      <c r="C384" s="149">
        <v>2.5030000000000001</v>
      </c>
      <c r="D384" s="5">
        <v>46</v>
      </c>
      <c r="E384" s="5" t="s">
        <v>150</v>
      </c>
      <c r="F384" s="17">
        <v>-25.564630000000001</v>
      </c>
      <c r="G384" s="14">
        <v>0.99829730710943532</v>
      </c>
      <c r="H384" s="69">
        <v>-23.599581765000003</v>
      </c>
      <c r="I384" s="3">
        <v>-23.491</v>
      </c>
      <c r="J384" s="69">
        <v>-25.564630000000001</v>
      </c>
      <c r="K384" s="14">
        <v>-23.599581765000003</v>
      </c>
      <c r="M384" s="14"/>
      <c r="O384"/>
      <c r="P384"/>
      <c r="AH384" s="14"/>
      <c r="AI384" s="14"/>
      <c r="AJ384" s="171">
        <f t="shared" si="76"/>
        <v>-25.865526658354099</v>
      </c>
      <c r="AK384" s="171">
        <f t="shared" si="84"/>
        <v>-26.573991272525816</v>
      </c>
      <c r="AL384" s="171">
        <f t="shared" si="85"/>
        <v>-25.157062044182382</v>
      </c>
      <c r="AM384" s="172"/>
      <c r="AN384" s="172"/>
      <c r="AO384" s="172"/>
      <c r="AP384" s="173">
        <f t="shared" si="77"/>
        <v>-23.672047081897137</v>
      </c>
      <c r="AQ384" s="173">
        <f t="shared" si="78"/>
        <v>-23.825182520549554</v>
      </c>
      <c r="AR384" s="173">
        <f t="shared" si="79"/>
        <v>-23.518911643244721</v>
      </c>
      <c r="AS384" s="173">
        <f t="shared" si="80"/>
        <v>-23.978317959201974</v>
      </c>
      <c r="AT384" s="173">
        <f t="shared" si="81"/>
        <v>-23.365776204592301</v>
      </c>
      <c r="AU384" s="173">
        <f t="shared" si="82"/>
        <v>-24.13145339785439</v>
      </c>
      <c r="AV384" s="173">
        <f t="shared" si="83"/>
        <v>-23.212640765939884</v>
      </c>
    </row>
    <row r="385" spans="1:48">
      <c r="A385">
        <v>384</v>
      </c>
      <c r="B385" s="28">
        <v>40141</v>
      </c>
      <c r="C385" s="149">
        <v>2.512</v>
      </c>
      <c r="D385" s="5">
        <v>60</v>
      </c>
      <c r="E385" s="5" t="s">
        <v>199</v>
      </c>
      <c r="F385" s="17">
        <v>-25.745830000000002</v>
      </c>
      <c r="G385" s="14">
        <v>1.007090186263816</v>
      </c>
      <c r="H385" s="69">
        <v>-23.783590365000002</v>
      </c>
      <c r="I385" s="3">
        <v>-23.491</v>
      </c>
      <c r="J385" s="69">
        <v>-25.745830000000002</v>
      </c>
      <c r="K385" s="14">
        <v>-23.783590365000002</v>
      </c>
      <c r="M385" s="14"/>
      <c r="O385"/>
      <c r="P385"/>
      <c r="AH385" s="14"/>
      <c r="AI385" s="14"/>
      <c r="AJ385" s="171">
        <f t="shared" si="76"/>
        <v>-25.865526658354099</v>
      </c>
      <c r="AK385" s="171">
        <f t="shared" si="84"/>
        <v>-26.573991272525816</v>
      </c>
      <c r="AL385" s="171">
        <f t="shared" si="85"/>
        <v>-25.157062044182382</v>
      </c>
      <c r="AM385" s="172"/>
      <c r="AN385" s="172"/>
      <c r="AO385" s="172"/>
      <c r="AP385" s="173">
        <f t="shared" si="77"/>
        <v>-23.672047081897137</v>
      </c>
      <c r="AQ385" s="173">
        <f t="shared" si="78"/>
        <v>-23.825182520549554</v>
      </c>
      <c r="AR385" s="173">
        <f t="shared" si="79"/>
        <v>-23.518911643244721</v>
      </c>
      <c r="AS385" s="173">
        <f t="shared" si="80"/>
        <v>-23.978317959201974</v>
      </c>
      <c r="AT385" s="173">
        <f t="shared" si="81"/>
        <v>-23.365776204592301</v>
      </c>
      <c r="AU385" s="173">
        <f t="shared" si="82"/>
        <v>-24.13145339785439</v>
      </c>
      <c r="AV385" s="173">
        <f t="shared" si="83"/>
        <v>-23.212640765939884</v>
      </c>
    </row>
    <row r="386" spans="1:48">
      <c r="A386">
        <v>385</v>
      </c>
      <c r="B386" s="28">
        <v>40141</v>
      </c>
      <c r="C386" s="149">
        <v>2.536</v>
      </c>
      <c r="D386" s="5">
        <v>77</v>
      </c>
      <c r="E386" s="5" t="s">
        <v>151</v>
      </c>
      <c r="F386" s="17">
        <v>-25.621960000000001</v>
      </c>
      <c r="G386" s="14">
        <v>1.0038476460858894</v>
      </c>
      <c r="H386" s="69">
        <v>-23.657800380000005</v>
      </c>
      <c r="I386" s="3">
        <v>-23.491</v>
      </c>
      <c r="J386" s="69">
        <v>-25.621960000000001</v>
      </c>
      <c r="K386" s="14">
        <v>-23.657800380000005</v>
      </c>
      <c r="M386" s="14"/>
      <c r="O386"/>
      <c r="P386"/>
      <c r="AH386" s="14"/>
      <c r="AI386" s="14"/>
      <c r="AJ386" s="171">
        <f t="shared" ref="AJ386:AJ419" si="86">$AH$2</f>
        <v>-25.865526658354099</v>
      </c>
      <c r="AK386" s="171">
        <f t="shared" si="84"/>
        <v>-26.573991272525816</v>
      </c>
      <c r="AL386" s="171">
        <f t="shared" si="85"/>
        <v>-25.157062044182382</v>
      </c>
      <c r="AM386" s="172"/>
      <c r="AN386" s="172"/>
      <c r="AO386" s="172"/>
      <c r="AP386" s="173">
        <f t="shared" ref="AP386:AP419" si="87">$M$49</f>
        <v>-23.672047081897137</v>
      </c>
      <c r="AQ386" s="173">
        <f t="shared" si="78"/>
        <v>-23.825182520549554</v>
      </c>
      <c r="AR386" s="173">
        <f t="shared" si="79"/>
        <v>-23.518911643244721</v>
      </c>
      <c r="AS386" s="173">
        <f t="shared" si="80"/>
        <v>-23.978317959201974</v>
      </c>
      <c r="AT386" s="173">
        <f t="shared" si="81"/>
        <v>-23.365776204592301</v>
      </c>
      <c r="AU386" s="173">
        <f t="shared" si="82"/>
        <v>-24.13145339785439</v>
      </c>
      <c r="AV386" s="173">
        <f t="shared" si="83"/>
        <v>-23.212640765939884</v>
      </c>
    </row>
    <row r="387" spans="1:48">
      <c r="A387">
        <v>386</v>
      </c>
      <c r="B387" s="28">
        <v>40141</v>
      </c>
      <c r="C387" s="149">
        <v>2.5070000000000001</v>
      </c>
      <c r="D387" s="5">
        <v>91</v>
      </c>
      <c r="E387" s="5" t="s">
        <v>152</v>
      </c>
      <c r="F387" s="17">
        <v>-25.643719999999998</v>
      </c>
      <c r="G387" s="14">
        <v>0.99520710656771527</v>
      </c>
      <c r="H387" s="69">
        <v>-23.679897660000002</v>
      </c>
      <c r="I387" s="3">
        <v>-23.491</v>
      </c>
      <c r="J387" s="69">
        <v>-25.643719999999998</v>
      </c>
      <c r="K387" s="14">
        <v>-23.679897660000002</v>
      </c>
      <c r="M387" s="14"/>
      <c r="O387"/>
      <c r="P387"/>
      <c r="AH387" s="14"/>
      <c r="AI387" s="14"/>
      <c r="AJ387" s="171">
        <f t="shared" si="86"/>
        <v>-25.865526658354099</v>
      </c>
      <c r="AK387" s="171">
        <f t="shared" si="84"/>
        <v>-26.573991272525816</v>
      </c>
      <c r="AL387" s="171">
        <f t="shared" si="85"/>
        <v>-25.157062044182382</v>
      </c>
      <c r="AM387" s="172"/>
      <c r="AN387" s="172"/>
      <c r="AO387" s="172"/>
      <c r="AP387" s="173">
        <f t="shared" si="87"/>
        <v>-23.672047081897137</v>
      </c>
      <c r="AQ387" s="173">
        <f t="shared" ref="AQ387:AQ419" si="88">AP387-$M$50</f>
        <v>-23.825182520549554</v>
      </c>
      <c r="AR387" s="173">
        <f t="shared" ref="AR387:AR419" si="89">AP387+$M$50</f>
        <v>-23.518911643244721</v>
      </c>
      <c r="AS387" s="173">
        <f t="shared" ref="AS387:AS419" si="90">AP387-(2*$M$50)</f>
        <v>-23.978317959201974</v>
      </c>
      <c r="AT387" s="173">
        <f t="shared" ref="AT387:AT419" si="91">AP387+(2*$M$50)</f>
        <v>-23.365776204592301</v>
      </c>
      <c r="AU387" s="173">
        <f t="shared" ref="AU387:AU419" si="92">AP387-(3*$M$50)</f>
        <v>-24.13145339785439</v>
      </c>
      <c r="AV387" s="173">
        <f t="shared" ref="AV387:AV419" si="93">AP387+(3*$M$50)</f>
        <v>-23.212640765939884</v>
      </c>
    </row>
    <row r="388" spans="1:48">
      <c r="A388">
        <v>387</v>
      </c>
      <c r="B388" s="28">
        <v>40141</v>
      </c>
      <c r="C388" s="149">
        <v>2.5390000000000001</v>
      </c>
      <c r="D388" s="5">
        <v>105</v>
      </c>
      <c r="E388" s="5" t="s">
        <v>148</v>
      </c>
      <c r="F388" s="17">
        <v>-25.544910000000002</v>
      </c>
      <c r="G388" s="14">
        <v>1.0129203183462112</v>
      </c>
      <c r="H388" s="69">
        <v>-23.579556105000002</v>
      </c>
      <c r="I388" s="3">
        <v>-23.491</v>
      </c>
      <c r="J388" s="69">
        <v>-25.544910000000002</v>
      </c>
      <c r="K388" s="14">
        <v>-23.579556105000002</v>
      </c>
      <c r="M388" s="14"/>
      <c r="O388"/>
      <c r="P388"/>
      <c r="AH388" s="14"/>
      <c r="AI388" s="14"/>
      <c r="AJ388" s="171">
        <f t="shared" si="86"/>
        <v>-25.865526658354099</v>
      </c>
      <c r="AK388" s="171">
        <f t="shared" si="84"/>
        <v>-26.573991272525816</v>
      </c>
      <c r="AL388" s="171">
        <f t="shared" si="85"/>
        <v>-25.157062044182382</v>
      </c>
      <c r="AM388" s="172"/>
      <c r="AN388" s="172"/>
      <c r="AO388" s="172"/>
      <c r="AP388" s="173">
        <f t="shared" si="87"/>
        <v>-23.672047081897137</v>
      </c>
      <c r="AQ388" s="173">
        <f t="shared" si="88"/>
        <v>-23.825182520549554</v>
      </c>
      <c r="AR388" s="173">
        <f t="shared" si="89"/>
        <v>-23.518911643244721</v>
      </c>
      <c r="AS388" s="173">
        <f t="shared" si="90"/>
        <v>-23.978317959201974</v>
      </c>
      <c r="AT388" s="173">
        <f t="shared" si="91"/>
        <v>-23.365776204592301</v>
      </c>
      <c r="AU388" s="173">
        <f t="shared" si="92"/>
        <v>-24.13145339785439</v>
      </c>
      <c r="AV388" s="173">
        <f t="shared" si="93"/>
        <v>-23.212640765939884</v>
      </c>
    </row>
    <row r="389" spans="1:48">
      <c r="A389">
        <v>388</v>
      </c>
      <c r="B389" s="28">
        <v>40150</v>
      </c>
      <c r="C389" s="149">
        <v>2.5489999999999999</v>
      </c>
      <c r="D389" s="5">
        <v>15</v>
      </c>
      <c r="E389" s="5" t="s">
        <v>146</v>
      </c>
      <c r="F389" s="17">
        <v>-25.489190000000001</v>
      </c>
      <c r="G389" s="14">
        <v>0.97198286232366859</v>
      </c>
      <c r="H389" s="69">
        <v>-23.496009747000002</v>
      </c>
      <c r="I389" s="3">
        <v>-23.491</v>
      </c>
      <c r="J389" s="17">
        <v>-25.489190000000001</v>
      </c>
      <c r="K389" s="69">
        <v>-23.496009747000002</v>
      </c>
      <c r="L389" s="14"/>
      <c r="N389"/>
      <c r="O389"/>
      <c r="P389"/>
      <c r="AG389" s="14"/>
      <c r="AH389" s="14"/>
      <c r="AI389" s="14"/>
      <c r="AJ389" s="171">
        <f t="shared" si="86"/>
        <v>-25.865526658354099</v>
      </c>
      <c r="AK389" s="171">
        <f t="shared" si="84"/>
        <v>-26.573991272525816</v>
      </c>
      <c r="AL389" s="171">
        <f t="shared" si="85"/>
        <v>-25.157062044182382</v>
      </c>
      <c r="AM389" s="172"/>
      <c r="AN389" s="172"/>
      <c r="AO389" s="172"/>
      <c r="AP389" s="173">
        <f t="shared" si="87"/>
        <v>-23.672047081897137</v>
      </c>
      <c r="AQ389" s="173">
        <f t="shared" si="88"/>
        <v>-23.825182520549554</v>
      </c>
      <c r="AR389" s="173">
        <f t="shared" si="89"/>
        <v>-23.518911643244721</v>
      </c>
      <c r="AS389" s="173">
        <f t="shared" si="90"/>
        <v>-23.978317959201974</v>
      </c>
      <c r="AT389" s="173">
        <f t="shared" si="91"/>
        <v>-23.365776204592301</v>
      </c>
      <c r="AU389" s="173">
        <f t="shared" si="92"/>
        <v>-24.13145339785439</v>
      </c>
      <c r="AV389" s="173">
        <f t="shared" si="93"/>
        <v>-23.212640765939884</v>
      </c>
    </row>
    <row r="390" spans="1:48">
      <c r="A390">
        <v>389</v>
      </c>
      <c r="B390" s="28">
        <v>40150</v>
      </c>
      <c r="C390" s="149">
        <v>2.5139999999999998</v>
      </c>
      <c r="D390" s="5">
        <v>32</v>
      </c>
      <c r="E390" s="5" t="s">
        <v>149</v>
      </c>
      <c r="F390" s="17">
        <v>-25.476040000000001</v>
      </c>
      <c r="G390" s="14">
        <v>0.99023486334202482</v>
      </c>
      <c r="H390" s="69">
        <v>-23.482579652000002</v>
      </c>
      <c r="I390" s="3">
        <v>-23.491</v>
      </c>
      <c r="J390" s="17">
        <v>-25.476040000000001</v>
      </c>
      <c r="K390" s="69">
        <v>-23.482579652000002</v>
      </c>
      <c r="L390" s="14"/>
      <c r="N390"/>
      <c r="O390"/>
      <c r="P390"/>
      <c r="AG390" s="14"/>
      <c r="AH390" s="14"/>
      <c r="AI390" s="14"/>
      <c r="AJ390" s="171">
        <f t="shared" si="86"/>
        <v>-25.865526658354099</v>
      </c>
      <c r="AK390" s="171">
        <f t="shared" si="84"/>
        <v>-26.573991272525816</v>
      </c>
      <c r="AL390" s="171">
        <f t="shared" si="85"/>
        <v>-25.157062044182382</v>
      </c>
      <c r="AM390" s="172"/>
      <c r="AN390" s="172"/>
      <c r="AO390" s="172"/>
      <c r="AP390" s="173">
        <f t="shared" si="87"/>
        <v>-23.672047081897137</v>
      </c>
      <c r="AQ390" s="173">
        <f t="shared" si="88"/>
        <v>-23.825182520549554</v>
      </c>
      <c r="AR390" s="173">
        <f t="shared" si="89"/>
        <v>-23.518911643244721</v>
      </c>
      <c r="AS390" s="173">
        <f t="shared" si="90"/>
        <v>-23.978317959201974</v>
      </c>
      <c r="AT390" s="173">
        <f t="shared" si="91"/>
        <v>-23.365776204592301</v>
      </c>
      <c r="AU390" s="173">
        <f t="shared" si="92"/>
        <v>-24.13145339785439</v>
      </c>
      <c r="AV390" s="173">
        <f t="shared" si="93"/>
        <v>-23.212640765939884</v>
      </c>
    </row>
    <row r="391" spans="1:48">
      <c r="A391">
        <v>390</v>
      </c>
      <c r="B391" s="28">
        <v>40150</v>
      </c>
      <c r="C391" s="149">
        <v>2.5139999999999998</v>
      </c>
      <c r="D391" s="5">
        <v>46</v>
      </c>
      <c r="E391" s="5" t="s">
        <v>150</v>
      </c>
      <c r="F391" s="17">
        <v>-25.62021</v>
      </c>
      <c r="G391" s="14">
        <v>0.99096297749782425</v>
      </c>
      <c r="H391" s="69">
        <v>-23.629820473000002</v>
      </c>
      <c r="I391" s="3">
        <v>-23.491</v>
      </c>
      <c r="J391" s="17">
        <v>-25.62021</v>
      </c>
      <c r="K391" s="69">
        <v>-23.629820473000002</v>
      </c>
      <c r="L391" s="14"/>
      <c r="N391"/>
      <c r="O391"/>
      <c r="P391"/>
      <c r="AG391" s="14"/>
      <c r="AH391" s="14"/>
      <c r="AI391" s="14"/>
      <c r="AJ391" s="171">
        <f t="shared" si="86"/>
        <v>-25.865526658354099</v>
      </c>
      <c r="AK391" s="171">
        <f t="shared" si="84"/>
        <v>-26.573991272525816</v>
      </c>
      <c r="AL391" s="171">
        <f t="shared" si="85"/>
        <v>-25.157062044182382</v>
      </c>
      <c r="AM391" s="172"/>
      <c r="AN391" s="172"/>
      <c r="AO391" s="172"/>
      <c r="AP391" s="173">
        <f t="shared" si="87"/>
        <v>-23.672047081897137</v>
      </c>
      <c r="AQ391" s="173">
        <f t="shared" si="88"/>
        <v>-23.825182520549554</v>
      </c>
      <c r="AR391" s="173">
        <f t="shared" si="89"/>
        <v>-23.518911643244721</v>
      </c>
      <c r="AS391" s="173">
        <f t="shared" si="90"/>
        <v>-23.978317959201974</v>
      </c>
      <c r="AT391" s="173">
        <f t="shared" si="91"/>
        <v>-23.365776204592301</v>
      </c>
      <c r="AU391" s="173">
        <f t="shared" si="92"/>
        <v>-24.13145339785439</v>
      </c>
      <c r="AV391" s="173">
        <f t="shared" si="93"/>
        <v>-23.212640765939884</v>
      </c>
    </row>
    <row r="392" spans="1:48">
      <c r="A392">
        <v>391</v>
      </c>
      <c r="B392" s="28">
        <v>40150</v>
      </c>
      <c r="C392" s="149">
        <v>2.5110000000000001</v>
      </c>
      <c r="D392" s="5">
        <v>60</v>
      </c>
      <c r="E392" s="5" t="s">
        <v>199</v>
      </c>
      <c r="F392" s="17">
        <v>-25.76163</v>
      </c>
      <c r="G392" s="14">
        <v>0.9779384138140923</v>
      </c>
      <c r="H392" s="69">
        <v>-23.774252719000003</v>
      </c>
      <c r="I392" s="3">
        <v>-23.491</v>
      </c>
      <c r="J392" s="17">
        <v>-25.76163</v>
      </c>
      <c r="K392" s="69">
        <v>-23.774252719000003</v>
      </c>
      <c r="L392" s="14"/>
      <c r="N392"/>
      <c r="O392"/>
      <c r="P392"/>
      <c r="AG392" s="14"/>
      <c r="AH392" s="14"/>
      <c r="AI392" s="14"/>
      <c r="AJ392" s="171">
        <f t="shared" si="86"/>
        <v>-25.865526658354099</v>
      </c>
      <c r="AK392" s="171">
        <f t="shared" si="84"/>
        <v>-26.573991272525816</v>
      </c>
      <c r="AL392" s="171">
        <f t="shared" si="85"/>
        <v>-25.157062044182382</v>
      </c>
      <c r="AM392" s="172"/>
      <c r="AN392" s="172"/>
      <c r="AO392" s="172"/>
      <c r="AP392" s="173">
        <f t="shared" si="87"/>
        <v>-23.672047081897137</v>
      </c>
      <c r="AQ392" s="173">
        <f t="shared" si="88"/>
        <v>-23.825182520549554</v>
      </c>
      <c r="AR392" s="173">
        <f t="shared" si="89"/>
        <v>-23.518911643244721</v>
      </c>
      <c r="AS392" s="173">
        <f t="shared" si="90"/>
        <v>-23.978317959201974</v>
      </c>
      <c r="AT392" s="173">
        <f t="shared" si="91"/>
        <v>-23.365776204592301</v>
      </c>
      <c r="AU392" s="173">
        <f t="shared" si="92"/>
        <v>-24.13145339785439</v>
      </c>
      <c r="AV392" s="173">
        <f t="shared" si="93"/>
        <v>-23.212640765939884</v>
      </c>
    </row>
    <row r="393" spans="1:48">
      <c r="A393">
        <v>392</v>
      </c>
      <c r="B393" s="28">
        <v>40150</v>
      </c>
      <c r="C393" s="149">
        <v>2.528</v>
      </c>
      <c r="D393" s="5">
        <v>77</v>
      </c>
      <c r="E393" s="5" t="s">
        <v>151</v>
      </c>
      <c r="F393" s="17">
        <v>-25.849989999999998</v>
      </c>
      <c r="G393" s="14">
        <v>0.98312550765503359</v>
      </c>
      <c r="H393" s="69">
        <v>-23.864494786999998</v>
      </c>
      <c r="I393" s="3">
        <v>-23.491</v>
      </c>
      <c r="J393" s="17">
        <v>-25.849989999999998</v>
      </c>
      <c r="K393" s="69">
        <v>-23.864494786999998</v>
      </c>
      <c r="L393" s="14"/>
      <c r="N393"/>
      <c r="O393"/>
      <c r="P393"/>
      <c r="AG393" s="14"/>
      <c r="AH393" s="14"/>
      <c r="AI393" s="14"/>
      <c r="AJ393" s="171">
        <f t="shared" si="86"/>
        <v>-25.865526658354099</v>
      </c>
      <c r="AK393" s="171">
        <f t="shared" si="84"/>
        <v>-26.573991272525816</v>
      </c>
      <c r="AL393" s="171">
        <f t="shared" si="85"/>
        <v>-25.157062044182382</v>
      </c>
      <c r="AM393" s="172"/>
      <c r="AN393" s="172"/>
      <c r="AO393" s="172"/>
      <c r="AP393" s="173">
        <f t="shared" si="87"/>
        <v>-23.672047081897137</v>
      </c>
      <c r="AQ393" s="173">
        <f t="shared" si="88"/>
        <v>-23.825182520549554</v>
      </c>
      <c r="AR393" s="173">
        <f t="shared" si="89"/>
        <v>-23.518911643244721</v>
      </c>
      <c r="AS393" s="173">
        <f t="shared" si="90"/>
        <v>-23.978317959201974</v>
      </c>
      <c r="AT393" s="173">
        <f t="shared" si="91"/>
        <v>-23.365776204592301</v>
      </c>
      <c r="AU393" s="173">
        <f t="shared" si="92"/>
        <v>-24.13145339785439</v>
      </c>
      <c r="AV393" s="173">
        <f t="shared" si="93"/>
        <v>-23.212640765939884</v>
      </c>
    </row>
    <row r="394" spans="1:48">
      <c r="A394">
        <v>393</v>
      </c>
      <c r="B394" s="28">
        <v>40150</v>
      </c>
      <c r="C394" s="149">
        <v>2.4870000000000001</v>
      </c>
      <c r="D394" s="5">
        <v>91</v>
      </c>
      <c r="E394" s="5" t="s">
        <v>152</v>
      </c>
      <c r="F394" s="17">
        <v>-25.545069999999999</v>
      </c>
      <c r="G394" s="14">
        <v>0.98283958589746423</v>
      </c>
      <c r="H394" s="69">
        <v>-23.553079991000001</v>
      </c>
      <c r="I394" s="3">
        <v>-23.491</v>
      </c>
      <c r="J394" s="17">
        <v>-25.545069999999999</v>
      </c>
      <c r="K394" s="69">
        <v>-23.553079991000001</v>
      </c>
      <c r="L394" s="14"/>
      <c r="N394"/>
      <c r="O394"/>
      <c r="P394"/>
      <c r="AG394" s="14"/>
      <c r="AH394" s="14"/>
      <c r="AI394" s="14"/>
      <c r="AJ394" s="171">
        <f t="shared" si="86"/>
        <v>-25.865526658354099</v>
      </c>
      <c r="AK394" s="171">
        <f t="shared" si="84"/>
        <v>-26.573991272525816</v>
      </c>
      <c r="AL394" s="171">
        <f t="shared" si="85"/>
        <v>-25.157062044182382</v>
      </c>
      <c r="AM394" s="172"/>
      <c r="AN394" s="172"/>
      <c r="AO394" s="172"/>
      <c r="AP394" s="173">
        <f t="shared" si="87"/>
        <v>-23.672047081897137</v>
      </c>
      <c r="AQ394" s="173">
        <f t="shared" si="88"/>
        <v>-23.825182520549554</v>
      </c>
      <c r="AR394" s="173">
        <f t="shared" si="89"/>
        <v>-23.518911643244721</v>
      </c>
      <c r="AS394" s="173">
        <f t="shared" si="90"/>
        <v>-23.978317959201974</v>
      </c>
      <c r="AT394" s="173">
        <f t="shared" si="91"/>
        <v>-23.365776204592301</v>
      </c>
      <c r="AU394" s="173">
        <f t="shared" si="92"/>
        <v>-24.13145339785439</v>
      </c>
      <c r="AV394" s="173">
        <f t="shared" si="93"/>
        <v>-23.212640765939884</v>
      </c>
    </row>
    <row r="395" spans="1:48">
      <c r="A395">
        <v>394</v>
      </c>
      <c r="B395" s="28">
        <v>40150</v>
      </c>
      <c r="C395" s="149">
        <v>2.504</v>
      </c>
      <c r="D395" s="5">
        <v>105</v>
      </c>
      <c r="E395" s="5" t="s">
        <v>148</v>
      </c>
      <c r="F395" s="17">
        <v>-25.58624</v>
      </c>
      <c r="G395" s="14">
        <v>0.99587510248307576</v>
      </c>
      <c r="H395" s="69">
        <v>-23.595126912000001</v>
      </c>
      <c r="I395" s="3">
        <v>-23.491</v>
      </c>
      <c r="J395" s="17">
        <v>-25.58624</v>
      </c>
      <c r="K395" s="69">
        <v>-23.595126912000001</v>
      </c>
      <c r="L395" s="14"/>
      <c r="N395"/>
      <c r="O395"/>
      <c r="P395"/>
      <c r="AG395" s="14"/>
      <c r="AH395" s="14"/>
      <c r="AI395" s="14"/>
      <c r="AJ395" s="171">
        <f t="shared" si="86"/>
        <v>-25.865526658354099</v>
      </c>
      <c r="AK395" s="171">
        <f t="shared" si="84"/>
        <v>-26.573991272525816</v>
      </c>
      <c r="AL395" s="171">
        <f t="shared" si="85"/>
        <v>-25.157062044182382</v>
      </c>
      <c r="AM395" s="172"/>
      <c r="AN395" s="172"/>
      <c r="AO395" s="172"/>
      <c r="AP395" s="173">
        <f t="shared" si="87"/>
        <v>-23.672047081897137</v>
      </c>
      <c r="AQ395" s="173">
        <f t="shared" si="88"/>
        <v>-23.825182520549554</v>
      </c>
      <c r="AR395" s="173">
        <f t="shared" si="89"/>
        <v>-23.518911643244721</v>
      </c>
      <c r="AS395" s="173">
        <f t="shared" si="90"/>
        <v>-23.978317959201974</v>
      </c>
      <c r="AT395" s="173">
        <f t="shared" si="91"/>
        <v>-23.365776204592301</v>
      </c>
      <c r="AU395" s="173">
        <f t="shared" si="92"/>
        <v>-24.13145339785439</v>
      </c>
      <c r="AV395" s="173">
        <f t="shared" si="93"/>
        <v>-23.212640765939884</v>
      </c>
    </row>
    <row r="396" spans="1:48">
      <c r="A396">
        <v>395</v>
      </c>
      <c r="B396" s="98">
        <v>40164</v>
      </c>
      <c r="C396" s="8">
        <v>2.52</v>
      </c>
      <c r="D396" s="5">
        <v>14</v>
      </c>
      <c r="E396" s="5" t="s">
        <v>57</v>
      </c>
      <c r="F396" s="17">
        <v>-25.337720000000001</v>
      </c>
      <c r="G396" s="14">
        <v>0.99105778165541458</v>
      </c>
      <c r="H396" s="17">
        <v>-23.391827467999999</v>
      </c>
      <c r="I396" s="3">
        <v>-23.491</v>
      </c>
      <c r="J396" s="17">
        <v>-25.33961</v>
      </c>
      <c r="K396" s="69">
        <v>-23.381436429000001</v>
      </c>
      <c r="L396" s="14"/>
      <c r="M396" s="14"/>
      <c r="O396"/>
      <c r="P396"/>
      <c r="AH396" s="14"/>
      <c r="AI396" s="14"/>
      <c r="AJ396" s="171">
        <f t="shared" si="86"/>
        <v>-25.865526658354099</v>
      </c>
      <c r="AK396" s="171">
        <f t="shared" si="84"/>
        <v>-26.573991272525816</v>
      </c>
      <c r="AL396" s="171">
        <f t="shared" si="85"/>
        <v>-25.157062044182382</v>
      </c>
      <c r="AM396" s="172"/>
      <c r="AN396" s="172"/>
      <c r="AO396" s="172"/>
      <c r="AP396" s="173">
        <f t="shared" si="87"/>
        <v>-23.672047081897137</v>
      </c>
      <c r="AQ396" s="173">
        <f t="shared" si="88"/>
        <v>-23.825182520549554</v>
      </c>
      <c r="AR396" s="173">
        <f t="shared" si="89"/>
        <v>-23.518911643244721</v>
      </c>
      <c r="AS396" s="173">
        <f t="shared" si="90"/>
        <v>-23.978317959201974</v>
      </c>
      <c r="AT396" s="173">
        <f t="shared" si="91"/>
        <v>-23.365776204592301</v>
      </c>
      <c r="AU396" s="173">
        <f t="shared" si="92"/>
        <v>-24.13145339785439</v>
      </c>
      <c r="AV396" s="173">
        <f t="shared" si="93"/>
        <v>-23.212640765939884</v>
      </c>
    </row>
    <row r="397" spans="1:48">
      <c r="A397">
        <v>396</v>
      </c>
      <c r="B397" s="98">
        <v>40164</v>
      </c>
      <c r="C397" s="8">
        <v>2.5499999999999998</v>
      </c>
      <c r="D397" s="5">
        <v>22</v>
      </c>
      <c r="E397" s="5" t="s">
        <v>62</v>
      </c>
      <c r="F397" s="17">
        <v>-25.531459999999999</v>
      </c>
      <c r="G397" s="14">
        <v>0.99576256586689338</v>
      </c>
      <c r="H397" s="17">
        <v>-23.588841673999998</v>
      </c>
      <c r="I397" s="3">
        <v>-23.491</v>
      </c>
      <c r="J397" s="17">
        <v>-25.537050000000001</v>
      </c>
      <c r="K397" s="69">
        <v>-23.578659245000001</v>
      </c>
      <c r="L397" s="14"/>
      <c r="M397" s="14"/>
      <c r="O397"/>
      <c r="P397"/>
      <c r="AH397" s="14"/>
      <c r="AI397" s="14"/>
      <c r="AJ397" s="171">
        <f t="shared" si="86"/>
        <v>-25.865526658354099</v>
      </c>
      <c r="AK397" s="171">
        <f t="shared" si="84"/>
        <v>-26.573991272525816</v>
      </c>
      <c r="AL397" s="171">
        <f t="shared" si="85"/>
        <v>-25.157062044182382</v>
      </c>
      <c r="AM397" s="172"/>
      <c r="AN397" s="172"/>
      <c r="AO397" s="172"/>
      <c r="AP397" s="173">
        <f t="shared" si="87"/>
        <v>-23.672047081897137</v>
      </c>
      <c r="AQ397" s="173">
        <f t="shared" si="88"/>
        <v>-23.825182520549554</v>
      </c>
      <c r="AR397" s="173">
        <f t="shared" si="89"/>
        <v>-23.518911643244721</v>
      </c>
      <c r="AS397" s="173">
        <f t="shared" si="90"/>
        <v>-23.978317959201974</v>
      </c>
      <c r="AT397" s="173">
        <f t="shared" si="91"/>
        <v>-23.365776204592301</v>
      </c>
      <c r="AU397" s="173">
        <f t="shared" si="92"/>
        <v>-24.13145339785439</v>
      </c>
      <c r="AV397" s="173">
        <f t="shared" si="93"/>
        <v>-23.212640765939884</v>
      </c>
    </row>
    <row r="398" spans="1:48">
      <c r="A398">
        <v>397</v>
      </c>
      <c r="B398" s="98">
        <v>40164</v>
      </c>
      <c r="C398" s="8">
        <v>2.512</v>
      </c>
      <c r="D398" s="5">
        <v>36</v>
      </c>
      <c r="E398" s="5" t="s">
        <v>64</v>
      </c>
      <c r="F398" s="17">
        <v>-25.485469999999999</v>
      </c>
      <c r="G398" s="14">
        <v>0.99174850968234962</v>
      </c>
      <c r="H398" s="17">
        <v>-23.542074442999997</v>
      </c>
      <c r="I398" s="3">
        <v>-23.491</v>
      </c>
      <c r="J398" s="17">
        <v>-25.490269999999999</v>
      </c>
      <c r="K398" s="69">
        <v>-23.531930703</v>
      </c>
      <c r="L398" s="14"/>
      <c r="M398" s="14"/>
      <c r="O398"/>
      <c r="P398"/>
      <c r="AH398" s="14"/>
      <c r="AI398" s="14"/>
      <c r="AJ398" s="171">
        <f t="shared" si="86"/>
        <v>-25.865526658354099</v>
      </c>
      <c r="AK398" s="171">
        <f t="shared" si="84"/>
        <v>-26.573991272525816</v>
      </c>
      <c r="AL398" s="171">
        <f t="shared" si="85"/>
        <v>-25.157062044182382</v>
      </c>
      <c r="AM398" s="172"/>
      <c r="AN398" s="172"/>
      <c r="AO398" s="172"/>
      <c r="AP398" s="173">
        <f t="shared" si="87"/>
        <v>-23.672047081897137</v>
      </c>
      <c r="AQ398" s="173">
        <f t="shared" si="88"/>
        <v>-23.825182520549554</v>
      </c>
      <c r="AR398" s="173">
        <f t="shared" si="89"/>
        <v>-23.518911643244721</v>
      </c>
      <c r="AS398" s="173">
        <f t="shared" si="90"/>
        <v>-23.978317959201974</v>
      </c>
      <c r="AT398" s="173">
        <f t="shared" si="91"/>
        <v>-23.365776204592301</v>
      </c>
      <c r="AU398" s="173">
        <f t="shared" si="92"/>
        <v>-24.13145339785439</v>
      </c>
      <c r="AV398" s="173">
        <f t="shared" si="93"/>
        <v>-23.212640765939884</v>
      </c>
    </row>
    <row r="399" spans="1:48">
      <c r="A399">
        <v>398</v>
      </c>
      <c r="B399" s="98">
        <v>40164</v>
      </c>
      <c r="C399" s="8">
        <v>2.5289999999999999</v>
      </c>
      <c r="D399" s="5">
        <v>49</v>
      </c>
      <c r="E399" s="5" t="s">
        <v>66</v>
      </c>
      <c r="F399" s="17">
        <v>-25.640889999999999</v>
      </c>
      <c r="G399" s="14">
        <v>0.9954819183355208</v>
      </c>
      <c r="H399" s="17">
        <v>-23.700121040999999</v>
      </c>
      <c r="I399" s="3">
        <v>-23.491</v>
      </c>
      <c r="J399" s="17">
        <v>-25.64866</v>
      </c>
      <c r="K399" s="69">
        <v>-23.690146474000002</v>
      </c>
      <c r="L399" s="14"/>
      <c r="M399" s="14"/>
      <c r="O399"/>
      <c r="P399"/>
      <c r="AH399" s="14"/>
      <c r="AI399" s="14"/>
      <c r="AJ399" s="171">
        <f t="shared" si="86"/>
        <v>-25.865526658354099</v>
      </c>
      <c r="AK399" s="171">
        <f t="shared" si="84"/>
        <v>-26.573991272525816</v>
      </c>
      <c r="AL399" s="171">
        <f t="shared" si="85"/>
        <v>-25.157062044182382</v>
      </c>
      <c r="AM399" s="172"/>
      <c r="AN399" s="172"/>
      <c r="AO399" s="172"/>
      <c r="AP399" s="173">
        <f t="shared" si="87"/>
        <v>-23.672047081897137</v>
      </c>
      <c r="AQ399" s="173">
        <f t="shared" si="88"/>
        <v>-23.825182520549554</v>
      </c>
      <c r="AR399" s="173">
        <f t="shared" si="89"/>
        <v>-23.518911643244721</v>
      </c>
      <c r="AS399" s="173">
        <f t="shared" si="90"/>
        <v>-23.978317959201974</v>
      </c>
      <c r="AT399" s="173">
        <f t="shared" si="91"/>
        <v>-23.365776204592301</v>
      </c>
      <c r="AU399" s="173">
        <f t="shared" si="92"/>
        <v>-24.13145339785439</v>
      </c>
      <c r="AV399" s="173">
        <f t="shared" si="93"/>
        <v>-23.212640765939884</v>
      </c>
    </row>
    <row r="400" spans="1:48">
      <c r="A400">
        <v>399</v>
      </c>
      <c r="B400" s="98">
        <v>40164</v>
      </c>
      <c r="C400" s="8">
        <v>2.488</v>
      </c>
      <c r="D400" s="5">
        <v>59</v>
      </c>
      <c r="E400" s="5" t="s">
        <v>130</v>
      </c>
      <c r="F400" s="17">
        <v>-25.807200000000002</v>
      </c>
      <c r="G400" s="14">
        <v>0.98625225386548554</v>
      </c>
      <c r="H400" s="17">
        <v>-23.869241680000002</v>
      </c>
      <c r="I400" s="3">
        <v>-23.491</v>
      </c>
      <c r="J400" s="17">
        <v>-25.818490000000001</v>
      </c>
      <c r="K400" s="69">
        <v>-23.859789661000001</v>
      </c>
      <c r="L400" s="14"/>
      <c r="M400" s="14"/>
      <c r="O400"/>
      <c r="P400"/>
      <c r="AH400" s="14"/>
      <c r="AI400" s="14"/>
      <c r="AJ400" s="171">
        <f t="shared" si="86"/>
        <v>-25.865526658354099</v>
      </c>
      <c r="AK400" s="171">
        <f t="shared" si="84"/>
        <v>-26.573991272525816</v>
      </c>
      <c r="AL400" s="171">
        <f t="shared" si="85"/>
        <v>-25.157062044182382</v>
      </c>
      <c r="AM400" s="172"/>
      <c r="AN400" s="172"/>
      <c r="AO400" s="172"/>
      <c r="AP400" s="173">
        <f t="shared" si="87"/>
        <v>-23.672047081897137</v>
      </c>
      <c r="AQ400" s="173">
        <f t="shared" si="88"/>
        <v>-23.825182520549554</v>
      </c>
      <c r="AR400" s="173">
        <f t="shared" si="89"/>
        <v>-23.518911643244721</v>
      </c>
      <c r="AS400" s="173">
        <f t="shared" si="90"/>
        <v>-23.978317959201974</v>
      </c>
      <c r="AT400" s="173">
        <f t="shared" si="91"/>
        <v>-23.365776204592301</v>
      </c>
      <c r="AU400" s="173">
        <f t="shared" si="92"/>
        <v>-24.13145339785439</v>
      </c>
      <c r="AV400" s="173">
        <f t="shared" si="93"/>
        <v>-23.212640765939884</v>
      </c>
    </row>
    <row r="401" spans="1:48">
      <c r="A401">
        <v>400</v>
      </c>
      <c r="B401" s="98">
        <v>40164</v>
      </c>
      <c r="C401" s="8">
        <v>2.4249999999999998</v>
      </c>
      <c r="D401" s="5">
        <v>77</v>
      </c>
      <c r="E401" s="5" t="s">
        <v>68</v>
      </c>
      <c r="F401" s="17">
        <v>-25.673380000000002</v>
      </c>
      <c r="G401" s="14">
        <v>0.97736493330128282</v>
      </c>
      <c r="H401" s="17">
        <v>-23.733160122000001</v>
      </c>
      <c r="I401" s="3">
        <v>-23.491</v>
      </c>
      <c r="J401" s="17">
        <v>-25.682310000000001</v>
      </c>
      <c r="K401" s="69">
        <v>-23.723759459000004</v>
      </c>
      <c r="L401" s="14"/>
      <c r="M401" s="14"/>
      <c r="O401"/>
      <c r="P401"/>
      <c r="AH401" s="14"/>
      <c r="AI401" s="14"/>
      <c r="AJ401" s="171">
        <f t="shared" si="86"/>
        <v>-25.865526658354099</v>
      </c>
      <c r="AK401" s="171">
        <f t="shared" si="84"/>
        <v>-26.573991272525816</v>
      </c>
      <c r="AL401" s="171">
        <f t="shared" si="85"/>
        <v>-25.157062044182382</v>
      </c>
      <c r="AM401" s="172"/>
      <c r="AN401" s="172"/>
      <c r="AO401" s="172"/>
      <c r="AP401" s="173">
        <f t="shared" si="87"/>
        <v>-23.672047081897137</v>
      </c>
      <c r="AQ401" s="173">
        <f t="shared" si="88"/>
        <v>-23.825182520549554</v>
      </c>
      <c r="AR401" s="173">
        <f t="shared" si="89"/>
        <v>-23.518911643244721</v>
      </c>
      <c r="AS401" s="173">
        <f t="shared" si="90"/>
        <v>-23.978317959201974</v>
      </c>
      <c r="AT401" s="173">
        <f t="shared" si="91"/>
        <v>-23.365776204592301</v>
      </c>
      <c r="AU401" s="173">
        <f t="shared" si="92"/>
        <v>-24.13145339785439</v>
      </c>
      <c r="AV401" s="173">
        <f t="shared" si="93"/>
        <v>-23.212640765939884</v>
      </c>
    </row>
    <row r="402" spans="1:48">
      <c r="A402">
        <v>401</v>
      </c>
      <c r="B402" s="98">
        <v>40164</v>
      </c>
      <c r="C402" s="8">
        <v>2.5070000000000001</v>
      </c>
      <c r="D402" s="5">
        <v>85</v>
      </c>
      <c r="E402" s="5" t="s">
        <v>70</v>
      </c>
      <c r="F402" s="17">
        <v>-25.563960000000002</v>
      </c>
      <c r="G402" s="14">
        <v>0.9783924139026291</v>
      </c>
      <c r="H402" s="17">
        <v>-23.621890924000002</v>
      </c>
      <c r="I402" s="3">
        <v>-23.491</v>
      </c>
      <c r="J402" s="17">
        <v>-25.570399999999999</v>
      </c>
      <c r="K402" s="69">
        <v>-23.611972560000002</v>
      </c>
      <c r="L402" s="14"/>
      <c r="M402" s="14"/>
      <c r="O402"/>
      <c r="P402"/>
      <c r="AH402" s="14"/>
      <c r="AI402" s="14"/>
      <c r="AJ402" s="171">
        <f t="shared" si="86"/>
        <v>-25.865526658354099</v>
      </c>
      <c r="AK402" s="171">
        <f t="shared" si="84"/>
        <v>-26.573991272525816</v>
      </c>
      <c r="AL402" s="171">
        <f t="shared" si="85"/>
        <v>-25.157062044182382</v>
      </c>
      <c r="AM402" s="172"/>
      <c r="AN402" s="172"/>
      <c r="AO402" s="172"/>
      <c r="AP402" s="173">
        <f t="shared" si="87"/>
        <v>-23.672047081897137</v>
      </c>
      <c r="AQ402" s="173">
        <f t="shared" si="88"/>
        <v>-23.825182520549554</v>
      </c>
      <c r="AR402" s="173">
        <f t="shared" si="89"/>
        <v>-23.518911643244721</v>
      </c>
      <c r="AS402" s="173">
        <f t="shared" si="90"/>
        <v>-23.978317959201974</v>
      </c>
      <c r="AT402" s="173">
        <f t="shared" si="91"/>
        <v>-23.365776204592301</v>
      </c>
      <c r="AU402" s="173">
        <f t="shared" si="92"/>
        <v>-24.13145339785439</v>
      </c>
      <c r="AV402" s="173">
        <f t="shared" si="93"/>
        <v>-23.212640765939884</v>
      </c>
    </row>
    <row r="403" spans="1:48">
      <c r="A403">
        <v>402</v>
      </c>
      <c r="B403" s="98">
        <v>40164</v>
      </c>
      <c r="C403" s="8">
        <v>2.5430000000000001</v>
      </c>
      <c r="D403" s="5">
        <v>94</v>
      </c>
      <c r="E403" s="5" t="s">
        <v>72</v>
      </c>
      <c r="F403" s="17">
        <v>-25.549009999999999</v>
      </c>
      <c r="G403" s="14">
        <v>0.98021655189603141</v>
      </c>
      <c r="H403" s="17">
        <v>-23.606688268999999</v>
      </c>
      <c r="I403" s="3">
        <v>-23.491</v>
      </c>
      <c r="J403" s="17">
        <v>-25.555050000000001</v>
      </c>
      <c r="K403" s="69">
        <v>-23.596639445000001</v>
      </c>
      <c r="L403" s="14"/>
      <c r="M403" s="14"/>
      <c r="O403"/>
      <c r="P403"/>
      <c r="AH403" s="14"/>
      <c r="AI403" s="14"/>
      <c r="AJ403" s="171">
        <f t="shared" si="86"/>
        <v>-25.865526658354099</v>
      </c>
      <c r="AK403" s="171">
        <f t="shared" si="84"/>
        <v>-26.573991272525816</v>
      </c>
      <c r="AL403" s="171">
        <f t="shared" si="85"/>
        <v>-25.157062044182382</v>
      </c>
      <c r="AM403" s="172"/>
      <c r="AN403" s="172"/>
      <c r="AO403" s="172"/>
      <c r="AP403" s="173">
        <f t="shared" si="87"/>
        <v>-23.672047081897137</v>
      </c>
      <c r="AQ403" s="173">
        <f t="shared" si="88"/>
        <v>-23.825182520549554</v>
      </c>
      <c r="AR403" s="173">
        <f t="shared" si="89"/>
        <v>-23.518911643244721</v>
      </c>
      <c r="AS403" s="173">
        <f t="shared" si="90"/>
        <v>-23.978317959201974</v>
      </c>
      <c r="AT403" s="173">
        <f t="shared" si="91"/>
        <v>-23.365776204592301</v>
      </c>
      <c r="AU403" s="173">
        <f t="shared" si="92"/>
        <v>-24.13145339785439</v>
      </c>
      <c r="AV403" s="173">
        <f t="shared" si="93"/>
        <v>-23.212640765939884</v>
      </c>
    </row>
    <row r="404" spans="1:48">
      <c r="A404">
        <v>403</v>
      </c>
      <c r="B404" s="98">
        <v>40164</v>
      </c>
      <c r="C404" s="8">
        <v>2.5270000000000001</v>
      </c>
      <c r="D404" s="5">
        <v>108</v>
      </c>
      <c r="E404" s="5" t="s">
        <v>59</v>
      </c>
      <c r="F404" s="17">
        <v>-25.570519999999998</v>
      </c>
      <c r="G404" s="14">
        <v>0.97202222333695609</v>
      </c>
      <c r="H404" s="17">
        <v>-23.628561787999999</v>
      </c>
      <c r="I404" s="3">
        <v>-23.491</v>
      </c>
      <c r="J404" s="17">
        <v>-25.577079999999999</v>
      </c>
      <c r="K404" s="69">
        <v>-23.618645212000001</v>
      </c>
      <c r="L404" s="14"/>
      <c r="M404" s="14"/>
      <c r="O404"/>
      <c r="P404"/>
      <c r="AH404" s="14"/>
      <c r="AI404" s="14"/>
      <c r="AJ404" s="171">
        <f t="shared" si="86"/>
        <v>-25.865526658354099</v>
      </c>
      <c r="AK404" s="171">
        <f t="shared" si="84"/>
        <v>-26.573991272525816</v>
      </c>
      <c r="AL404" s="171">
        <f t="shared" si="85"/>
        <v>-25.157062044182382</v>
      </c>
      <c r="AM404" s="172"/>
      <c r="AN404" s="172"/>
      <c r="AO404" s="172"/>
      <c r="AP404" s="173">
        <f t="shared" si="87"/>
        <v>-23.672047081897137</v>
      </c>
      <c r="AQ404" s="173">
        <f t="shared" si="88"/>
        <v>-23.825182520549554</v>
      </c>
      <c r="AR404" s="173">
        <f t="shared" si="89"/>
        <v>-23.518911643244721</v>
      </c>
      <c r="AS404" s="173">
        <f t="shared" si="90"/>
        <v>-23.978317959201974</v>
      </c>
      <c r="AT404" s="173">
        <f t="shared" si="91"/>
        <v>-23.365776204592301</v>
      </c>
      <c r="AU404" s="173">
        <f t="shared" si="92"/>
        <v>-24.13145339785439</v>
      </c>
      <c r="AV404" s="173">
        <f t="shared" si="93"/>
        <v>-23.212640765939884</v>
      </c>
    </row>
    <row r="405" spans="1:48">
      <c r="A405">
        <v>404</v>
      </c>
      <c r="B405" s="45">
        <v>40198</v>
      </c>
      <c r="C405" s="152">
        <v>2.3039999999999998</v>
      </c>
      <c r="D405" s="153">
        <v>14</v>
      </c>
      <c r="E405" s="154" t="s">
        <v>149</v>
      </c>
      <c r="F405" s="155">
        <v>-25.483740000000001</v>
      </c>
      <c r="G405" s="156">
        <v>0.97202084530749933</v>
      </c>
      <c r="H405" s="155">
        <f t="shared" ref="H405:H412" si="94">(1.0102*F405)+2.1352</f>
        <v>-23.608474147999999</v>
      </c>
      <c r="I405" s="156" t="s">
        <v>217</v>
      </c>
      <c r="J405" s="22">
        <v>-25.483740000000001</v>
      </c>
      <c r="K405" s="155">
        <v>-23.608474147999999</v>
      </c>
      <c r="L405"/>
      <c r="M405"/>
      <c r="N405"/>
      <c r="O405"/>
      <c r="P405"/>
      <c r="AB405" s="14"/>
      <c r="AC405" s="14"/>
      <c r="AD405" s="14"/>
      <c r="AJ405" s="171">
        <f t="shared" si="86"/>
        <v>-25.865526658354099</v>
      </c>
      <c r="AK405" s="171">
        <f t="shared" si="84"/>
        <v>-26.573991272525816</v>
      </c>
      <c r="AL405" s="171">
        <f t="shared" si="85"/>
        <v>-25.157062044182382</v>
      </c>
      <c r="AM405" s="172"/>
      <c r="AN405" s="172"/>
      <c r="AO405" s="172"/>
      <c r="AP405" s="173">
        <f t="shared" si="87"/>
        <v>-23.672047081897137</v>
      </c>
      <c r="AQ405" s="173">
        <f t="shared" si="88"/>
        <v>-23.825182520549554</v>
      </c>
      <c r="AR405" s="173">
        <f t="shared" si="89"/>
        <v>-23.518911643244721</v>
      </c>
      <c r="AS405" s="173">
        <f t="shared" si="90"/>
        <v>-23.978317959201974</v>
      </c>
      <c r="AT405" s="173">
        <f t="shared" si="91"/>
        <v>-23.365776204592301</v>
      </c>
      <c r="AU405" s="173">
        <f t="shared" si="92"/>
        <v>-24.13145339785439</v>
      </c>
      <c r="AV405" s="173">
        <f t="shared" si="93"/>
        <v>-23.212640765939884</v>
      </c>
    </row>
    <row r="406" spans="1:48">
      <c r="A406">
        <v>405</v>
      </c>
      <c r="B406" s="45">
        <v>40198</v>
      </c>
      <c r="C406" s="152">
        <v>2.3860000000000001</v>
      </c>
      <c r="D406" s="153">
        <v>19</v>
      </c>
      <c r="E406" s="154" t="s">
        <v>150</v>
      </c>
      <c r="F406" s="155">
        <v>-25.460540000000002</v>
      </c>
      <c r="G406" s="156">
        <v>0.98772883842728765</v>
      </c>
      <c r="H406" s="155">
        <f t="shared" si="94"/>
        <v>-23.585037507999999</v>
      </c>
      <c r="I406" s="156" t="s">
        <v>217</v>
      </c>
      <c r="J406" s="22">
        <v>-25.460540000000002</v>
      </c>
      <c r="K406" s="155">
        <v>-23.585037507999999</v>
      </c>
      <c r="L406"/>
      <c r="M406"/>
      <c r="N406"/>
      <c r="O406"/>
      <c r="P406"/>
      <c r="AB406" s="14"/>
      <c r="AC406" s="14"/>
      <c r="AD406" s="14"/>
      <c r="AJ406" s="171">
        <f t="shared" si="86"/>
        <v>-25.865526658354099</v>
      </c>
      <c r="AK406" s="171">
        <f t="shared" si="84"/>
        <v>-26.573991272525816</v>
      </c>
      <c r="AL406" s="171">
        <f t="shared" si="85"/>
        <v>-25.157062044182382</v>
      </c>
      <c r="AM406" s="172"/>
      <c r="AN406" s="172"/>
      <c r="AO406" s="172"/>
      <c r="AP406" s="173">
        <f t="shared" si="87"/>
        <v>-23.672047081897137</v>
      </c>
      <c r="AQ406" s="173">
        <f t="shared" si="88"/>
        <v>-23.825182520549554</v>
      </c>
      <c r="AR406" s="173">
        <f t="shared" si="89"/>
        <v>-23.518911643244721</v>
      </c>
      <c r="AS406" s="173">
        <f t="shared" si="90"/>
        <v>-23.978317959201974</v>
      </c>
      <c r="AT406" s="173">
        <f t="shared" si="91"/>
        <v>-23.365776204592301</v>
      </c>
      <c r="AU406" s="173">
        <f t="shared" si="92"/>
        <v>-24.13145339785439</v>
      </c>
      <c r="AV406" s="173">
        <f t="shared" si="93"/>
        <v>-23.212640765939884</v>
      </c>
    </row>
    <row r="407" spans="1:48">
      <c r="A407">
        <v>406</v>
      </c>
      <c r="B407" s="45">
        <v>40198</v>
      </c>
      <c r="C407" s="152">
        <v>2.657</v>
      </c>
      <c r="D407" s="153">
        <v>24</v>
      </c>
      <c r="E407" s="154" t="s">
        <v>151</v>
      </c>
      <c r="F407" s="155">
        <v>-25.684529999999999</v>
      </c>
      <c r="G407" s="156">
        <v>0.95497720632622241</v>
      </c>
      <c r="H407" s="155">
        <f t="shared" si="94"/>
        <v>-23.811312205999997</v>
      </c>
      <c r="I407" s="156" t="s">
        <v>217</v>
      </c>
      <c r="J407" s="22">
        <v>-25.684529999999999</v>
      </c>
      <c r="K407" s="155">
        <v>-23.811312205999997</v>
      </c>
      <c r="L407"/>
      <c r="M407"/>
      <c r="N407"/>
      <c r="O407"/>
      <c r="P407"/>
      <c r="AB407" s="14"/>
      <c r="AC407" s="14"/>
      <c r="AD407" s="14"/>
      <c r="AJ407" s="171">
        <f t="shared" si="86"/>
        <v>-25.865526658354099</v>
      </c>
      <c r="AK407" s="171">
        <f t="shared" si="84"/>
        <v>-26.573991272525816</v>
      </c>
      <c r="AL407" s="171">
        <f t="shared" si="85"/>
        <v>-25.157062044182382</v>
      </c>
      <c r="AM407" s="172"/>
      <c r="AN407" s="172"/>
      <c r="AO407" s="172"/>
      <c r="AP407" s="173">
        <f t="shared" si="87"/>
        <v>-23.672047081897137</v>
      </c>
      <c r="AQ407" s="173">
        <f t="shared" si="88"/>
        <v>-23.825182520549554</v>
      </c>
      <c r="AR407" s="173">
        <f t="shared" si="89"/>
        <v>-23.518911643244721</v>
      </c>
      <c r="AS407" s="173">
        <f t="shared" si="90"/>
        <v>-23.978317959201974</v>
      </c>
      <c r="AT407" s="173">
        <f t="shared" si="91"/>
        <v>-23.365776204592301</v>
      </c>
      <c r="AU407" s="173">
        <f t="shared" si="92"/>
        <v>-24.13145339785439</v>
      </c>
      <c r="AV407" s="173">
        <f t="shared" si="93"/>
        <v>-23.212640765939884</v>
      </c>
    </row>
    <row r="408" spans="1:48">
      <c r="A408">
        <v>407</v>
      </c>
      <c r="B408" s="45">
        <v>40198</v>
      </c>
      <c r="C408" s="152">
        <v>2.6680000000000001</v>
      </c>
      <c r="D408" s="153">
        <v>30</v>
      </c>
      <c r="E408" s="154" t="s">
        <v>152</v>
      </c>
      <c r="F408" s="155">
        <v>-25.610880000000002</v>
      </c>
      <c r="G408" s="156">
        <v>0.96854334681243559</v>
      </c>
      <c r="H408" s="155">
        <f t="shared" si="94"/>
        <v>-23.736910976000001</v>
      </c>
      <c r="I408" s="156" t="s">
        <v>217</v>
      </c>
      <c r="J408" s="22">
        <v>-25.610880000000002</v>
      </c>
      <c r="K408" s="155">
        <v>-23.736910976000001</v>
      </c>
      <c r="L408"/>
      <c r="M408"/>
      <c r="N408"/>
      <c r="O408"/>
      <c r="P408"/>
      <c r="AB408" s="14"/>
      <c r="AC408" s="14"/>
      <c r="AD408" s="14"/>
      <c r="AJ408" s="171">
        <f t="shared" si="86"/>
        <v>-25.865526658354099</v>
      </c>
      <c r="AK408" s="171">
        <f t="shared" si="84"/>
        <v>-26.573991272525816</v>
      </c>
      <c r="AL408" s="171">
        <f t="shared" si="85"/>
        <v>-25.157062044182382</v>
      </c>
      <c r="AM408" s="172"/>
      <c r="AN408" s="172"/>
      <c r="AO408" s="172"/>
      <c r="AP408" s="173">
        <f t="shared" si="87"/>
        <v>-23.672047081897137</v>
      </c>
      <c r="AQ408" s="173">
        <f t="shared" si="88"/>
        <v>-23.825182520549554</v>
      </c>
      <c r="AR408" s="173">
        <f t="shared" si="89"/>
        <v>-23.518911643244721</v>
      </c>
      <c r="AS408" s="173">
        <f t="shared" si="90"/>
        <v>-23.978317959201974</v>
      </c>
      <c r="AT408" s="173">
        <f t="shared" si="91"/>
        <v>-23.365776204592301</v>
      </c>
      <c r="AU408" s="173">
        <f t="shared" si="92"/>
        <v>-24.13145339785439</v>
      </c>
      <c r="AV408" s="173">
        <f t="shared" si="93"/>
        <v>-23.212640765939884</v>
      </c>
    </row>
    <row r="409" spans="1:48">
      <c r="A409">
        <v>408</v>
      </c>
      <c r="B409" s="45">
        <v>40198</v>
      </c>
      <c r="C409" s="152">
        <v>2.262</v>
      </c>
      <c r="D409" s="153">
        <v>35</v>
      </c>
      <c r="E409" s="154" t="s">
        <v>153</v>
      </c>
      <c r="F409" s="155">
        <v>-25.363029999999998</v>
      </c>
      <c r="G409" s="156">
        <v>0.98354212057699508</v>
      </c>
      <c r="H409" s="155">
        <f t="shared" si="94"/>
        <v>-23.486532905999997</v>
      </c>
      <c r="I409" s="156" t="s">
        <v>217</v>
      </c>
      <c r="J409" s="22">
        <v>-25.363029999999998</v>
      </c>
      <c r="K409" s="155">
        <v>-23.486532905999997</v>
      </c>
      <c r="L409"/>
      <c r="M409"/>
      <c r="N409"/>
      <c r="O409"/>
      <c r="P409"/>
      <c r="AB409" s="14"/>
      <c r="AC409" s="14"/>
      <c r="AD409" s="14"/>
      <c r="AJ409" s="171">
        <f t="shared" si="86"/>
        <v>-25.865526658354099</v>
      </c>
      <c r="AK409" s="171">
        <f t="shared" si="84"/>
        <v>-26.573991272525816</v>
      </c>
      <c r="AL409" s="171">
        <f t="shared" si="85"/>
        <v>-25.157062044182382</v>
      </c>
      <c r="AM409" s="172"/>
      <c r="AN409" s="172"/>
      <c r="AO409" s="172"/>
      <c r="AP409" s="173">
        <f t="shared" si="87"/>
        <v>-23.672047081897137</v>
      </c>
      <c r="AQ409" s="173">
        <f t="shared" si="88"/>
        <v>-23.825182520549554</v>
      </c>
      <c r="AR409" s="173">
        <f t="shared" si="89"/>
        <v>-23.518911643244721</v>
      </c>
      <c r="AS409" s="173">
        <f t="shared" si="90"/>
        <v>-23.978317959201974</v>
      </c>
      <c r="AT409" s="173">
        <f t="shared" si="91"/>
        <v>-23.365776204592301</v>
      </c>
      <c r="AU409" s="173">
        <f t="shared" si="92"/>
        <v>-24.13145339785439</v>
      </c>
      <c r="AV409" s="173">
        <f t="shared" si="93"/>
        <v>-23.212640765939884</v>
      </c>
    </row>
    <row r="410" spans="1:48">
      <c r="A410">
        <v>409</v>
      </c>
      <c r="B410" s="45">
        <v>40198</v>
      </c>
      <c r="C410" s="152">
        <v>2.5859999999999999</v>
      </c>
      <c r="D410" s="153">
        <v>38</v>
      </c>
      <c r="E410" s="154" t="s">
        <v>154</v>
      </c>
      <c r="F410" s="155">
        <v>-25.495259999999998</v>
      </c>
      <c r="G410" s="156">
        <v>0.98732265122220797</v>
      </c>
      <c r="H410" s="155">
        <f t="shared" si="94"/>
        <v>-23.620111651999999</v>
      </c>
      <c r="I410" s="156" t="s">
        <v>217</v>
      </c>
      <c r="J410" s="22">
        <v>-25.495259999999998</v>
      </c>
      <c r="K410" s="155">
        <v>-23.620111651999999</v>
      </c>
      <c r="L410"/>
      <c r="M410"/>
      <c r="N410"/>
      <c r="O410"/>
      <c r="P410"/>
      <c r="AB410" s="14"/>
      <c r="AC410" s="14"/>
      <c r="AD410" s="14"/>
      <c r="AJ410" s="171">
        <f t="shared" si="86"/>
        <v>-25.865526658354099</v>
      </c>
      <c r="AK410" s="171">
        <f t="shared" si="84"/>
        <v>-26.573991272525816</v>
      </c>
      <c r="AL410" s="171">
        <f t="shared" si="85"/>
        <v>-25.157062044182382</v>
      </c>
      <c r="AM410" s="172"/>
      <c r="AN410" s="172"/>
      <c r="AO410" s="172"/>
      <c r="AP410" s="173">
        <f t="shared" si="87"/>
        <v>-23.672047081897137</v>
      </c>
      <c r="AQ410" s="173">
        <f t="shared" si="88"/>
        <v>-23.825182520549554</v>
      </c>
      <c r="AR410" s="173">
        <f t="shared" si="89"/>
        <v>-23.518911643244721</v>
      </c>
      <c r="AS410" s="173">
        <f t="shared" si="90"/>
        <v>-23.978317959201974</v>
      </c>
      <c r="AT410" s="173">
        <f t="shared" si="91"/>
        <v>-23.365776204592301</v>
      </c>
      <c r="AU410" s="173">
        <f t="shared" si="92"/>
        <v>-24.13145339785439</v>
      </c>
      <c r="AV410" s="173">
        <f t="shared" si="93"/>
        <v>-23.212640765939884</v>
      </c>
    </row>
    <row r="411" spans="1:48">
      <c r="A411">
        <v>410</v>
      </c>
      <c r="B411" s="45">
        <v>40198</v>
      </c>
      <c r="C411" s="152">
        <v>2.4460000000000002</v>
      </c>
      <c r="D411" s="153">
        <v>41</v>
      </c>
      <c r="E411" s="154" t="s">
        <v>215</v>
      </c>
      <c r="F411" s="155">
        <v>-25.637429999999998</v>
      </c>
      <c r="G411" s="156">
        <v>0.97578908715549983</v>
      </c>
      <c r="H411" s="155">
        <f t="shared" si="94"/>
        <v>-23.763731785999997</v>
      </c>
      <c r="I411" s="156" t="s">
        <v>217</v>
      </c>
      <c r="J411" s="22">
        <v>-25.637429999999998</v>
      </c>
      <c r="K411" s="155">
        <v>-23.763731785999997</v>
      </c>
      <c r="L411"/>
      <c r="M411"/>
      <c r="N411"/>
      <c r="O411"/>
      <c r="P411"/>
      <c r="AB411" s="14"/>
      <c r="AC411" s="14"/>
      <c r="AD411" s="14"/>
      <c r="AJ411" s="171">
        <f t="shared" si="86"/>
        <v>-25.865526658354099</v>
      </c>
      <c r="AK411" s="171">
        <f t="shared" si="84"/>
        <v>-26.573991272525816</v>
      </c>
      <c r="AL411" s="171">
        <f t="shared" si="85"/>
        <v>-25.157062044182382</v>
      </c>
      <c r="AM411" s="172"/>
      <c r="AN411" s="172"/>
      <c r="AO411" s="172"/>
      <c r="AP411" s="173">
        <f t="shared" si="87"/>
        <v>-23.672047081897137</v>
      </c>
      <c r="AQ411" s="173">
        <f t="shared" si="88"/>
        <v>-23.825182520549554</v>
      </c>
      <c r="AR411" s="173">
        <f t="shared" si="89"/>
        <v>-23.518911643244721</v>
      </c>
      <c r="AS411" s="173">
        <f t="shared" si="90"/>
        <v>-23.978317959201974</v>
      </c>
      <c r="AT411" s="173">
        <f t="shared" si="91"/>
        <v>-23.365776204592301</v>
      </c>
      <c r="AU411" s="173">
        <f t="shared" si="92"/>
        <v>-24.13145339785439</v>
      </c>
      <c r="AV411" s="173">
        <f t="shared" si="93"/>
        <v>-23.212640765939884</v>
      </c>
    </row>
    <row r="412" spans="1:48">
      <c r="A412">
        <v>411</v>
      </c>
      <c r="B412" s="45">
        <v>40198</v>
      </c>
      <c r="C412" s="152">
        <v>2.4710000000000001</v>
      </c>
      <c r="D412" s="153">
        <v>44</v>
      </c>
      <c r="E412" s="154" t="s">
        <v>216</v>
      </c>
      <c r="F412" s="155">
        <v>-25.546890000000001</v>
      </c>
      <c r="G412" s="156">
        <v>0.98592010418744702</v>
      </c>
      <c r="H412" s="155">
        <f t="shared" si="94"/>
        <v>-23.672268278000001</v>
      </c>
      <c r="I412" s="156" t="s">
        <v>217</v>
      </c>
      <c r="J412" s="22">
        <v>-25.546890000000001</v>
      </c>
      <c r="K412" s="155">
        <v>-23.672268278000001</v>
      </c>
      <c r="L412"/>
      <c r="M412"/>
      <c r="N412"/>
      <c r="O412"/>
      <c r="P412"/>
      <c r="AB412" s="14"/>
      <c r="AC412" s="14"/>
      <c r="AD412" s="14"/>
      <c r="AJ412" s="171">
        <f t="shared" si="86"/>
        <v>-25.865526658354099</v>
      </c>
      <c r="AK412" s="171">
        <f t="shared" si="84"/>
        <v>-26.573991272525816</v>
      </c>
      <c r="AL412" s="171">
        <f t="shared" si="85"/>
        <v>-25.157062044182382</v>
      </c>
      <c r="AM412" s="172"/>
      <c r="AN412" s="172"/>
      <c r="AO412" s="172"/>
      <c r="AP412" s="173">
        <f t="shared" si="87"/>
        <v>-23.672047081897137</v>
      </c>
      <c r="AQ412" s="173">
        <f t="shared" si="88"/>
        <v>-23.825182520549554</v>
      </c>
      <c r="AR412" s="173">
        <f t="shared" si="89"/>
        <v>-23.518911643244721</v>
      </c>
      <c r="AS412" s="173">
        <f t="shared" si="90"/>
        <v>-23.978317959201974</v>
      </c>
      <c r="AT412" s="173">
        <f t="shared" si="91"/>
        <v>-23.365776204592301</v>
      </c>
      <c r="AU412" s="173">
        <f t="shared" si="92"/>
        <v>-24.13145339785439</v>
      </c>
      <c r="AV412" s="173">
        <f t="shared" si="93"/>
        <v>-23.212640765939884</v>
      </c>
    </row>
    <row r="413" spans="1:48">
      <c r="A413">
        <v>412</v>
      </c>
      <c r="B413" s="45">
        <v>40199</v>
      </c>
      <c r="C413" s="152">
        <v>2.504</v>
      </c>
      <c r="D413" s="153">
        <v>14</v>
      </c>
      <c r="E413" s="154" t="s">
        <v>149</v>
      </c>
      <c r="F413" s="155">
        <v>-25.393789999999999</v>
      </c>
      <c r="G413" s="156">
        <v>0.98501050710054017</v>
      </c>
      <c r="H413" s="155">
        <f t="shared" ref="H413:H419" si="95">(1.0156*F413)+2.3163</f>
        <v>-23.473633124000003</v>
      </c>
      <c r="I413" s="156" t="s">
        <v>217</v>
      </c>
      <c r="J413" s="155">
        <v>-25.41093</v>
      </c>
      <c r="K413" s="155">
        <f t="shared" ref="K413:K419" si="96">(1.0034*J413)+2.0212</f>
        <v>-23.476127162000001</v>
      </c>
      <c r="L413" s="14"/>
      <c r="N413"/>
      <c r="O413"/>
      <c r="P413"/>
      <c r="AG413" s="14"/>
      <c r="AH413" s="14"/>
      <c r="AI413" s="14"/>
      <c r="AJ413" s="171">
        <f t="shared" si="86"/>
        <v>-25.865526658354099</v>
      </c>
      <c r="AK413" s="171">
        <f t="shared" si="84"/>
        <v>-26.573991272525816</v>
      </c>
      <c r="AL413" s="171">
        <f t="shared" si="85"/>
        <v>-25.157062044182382</v>
      </c>
      <c r="AM413" s="172"/>
      <c r="AN413" s="172"/>
      <c r="AO413" s="172"/>
      <c r="AP413" s="173">
        <f t="shared" si="87"/>
        <v>-23.672047081897137</v>
      </c>
      <c r="AQ413" s="173">
        <f t="shared" si="88"/>
        <v>-23.825182520549554</v>
      </c>
      <c r="AR413" s="173">
        <f t="shared" si="89"/>
        <v>-23.518911643244721</v>
      </c>
      <c r="AS413" s="173">
        <f t="shared" si="90"/>
        <v>-23.978317959201974</v>
      </c>
      <c r="AT413" s="173">
        <f t="shared" si="91"/>
        <v>-23.365776204592301</v>
      </c>
      <c r="AU413" s="173">
        <f t="shared" si="92"/>
        <v>-24.13145339785439</v>
      </c>
      <c r="AV413" s="173">
        <f t="shared" si="93"/>
        <v>-23.212640765939884</v>
      </c>
    </row>
    <row r="414" spans="1:48">
      <c r="A414">
        <v>413</v>
      </c>
      <c r="B414" s="45">
        <v>40199</v>
      </c>
      <c r="C414" s="152">
        <v>2.5219999999999998</v>
      </c>
      <c r="D414" s="153">
        <v>19</v>
      </c>
      <c r="E414" s="154" t="s">
        <v>150</v>
      </c>
      <c r="F414" s="155">
        <v>-25.585039999999999</v>
      </c>
      <c r="G414" s="156">
        <v>0.99198240899251622</v>
      </c>
      <c r="H414" s="155">
        <f t="shared" si="95"/>
        <v>-23.667866623999998</v>
      </c>
      <c r="I414" s="156" t="s">
        <v>217</v>
      </c>
      <c r="J414" s="155">
        <v>-25.60446</v>
      </c>
      <c r="K414" s="155">
        <f t="shared" si="96"/>
        <v>-23.670315164000002</v>
      </c>
      <c r="L414" s="14"/>
      <c r="N414"/>
      <c r="O414"/>
      <c r="P414"/>
      <c r="AG414" s="14"/>
      <c r="AH414" s="14"/>
      <c r="AI414" s="14"/>
      <c r="AJ414" s="171">
        <f t="shared" si="86"/>
        <v>-25.865526658354099</v>
      </c>
      <c r="AK414" s="171">
        <f t="shared" si="84"/>
        <v>-26.573991272525816</v>
      </c>
      <c r="AL414" s="171">
        <f t="shared" si="85"/>
        <v>-25.157062044182382</v>
      </c>
      <c r="AM414" s="172"/>
      <c r="AN414" s="172"/>
      <c r="AO414" s="172"/>
      <c r="AP414" s="173">
        <f t="shared" si="87"/>
        <v>-23.672047081897137</v>
      </c>
      <c r="AQ414" s="173">
        <f t="shared" si="88"/>
        <v>-23.825182520549554</v>
      </c>
      <c r="AR414" s="173">
        <f t="shared" si="89"/>
        <v>-23.518911643244721</v>
      </c>
      <c r="AS414" s="173">
        <f t="shared" si="90"/>
        <v>-23.978317959201974</v>
      </c>
      <c r="AT414" s="173">
        <f t="shared" si="91"/>
        <v>-23.365776204592301</v>
      </c>
      <c r="AU414" s="173">
        <f t="shared" si="92"/>
        <v>-24.13145339785439</v>
      </c>
      <c r="AV414" s="173">
        <f t="shared" si="93"/>
        <v>-23.212640765939884</v>
      </c>
    </row>
    <row r="415" spans="1:48">
      <c r="A415">
        <v>414</v>
      </c>
      <c r="B415" s="45">
        <v>40199</v>
      </c>
      <c r="C415" s="152">
        <v>2.54</v>
      </c>
      <c r="D415" s="153">
        <v>24</v>
      </c>
      <c r="E415" s="154" t="s">
        <v>151</v>
      </c>
      <c r="F415" s="155">
        <v>-25.495570000000001</v>
      </c>
      <c r="G415" s="156">
        <v>1.0011389802147157</v>
      </c>
      <c r="H415" s="155">
        <f t="shared" si="95"/>
        <v>-23.577000892000001</v>
      </c>
      <c r="I415" s="156" t="s">
        <v>217</v>
      </c>
      <c r="J415" s="155">
        <v>-25.51351</v>
      </c>
      <c r="K415" s="155">
        <f t="shared" si="96"/>
        <v>-23.579055934000003</v>
      </c>
      <c r="L415" s="14"/>
      <c r="N415"/>
      <c r="O415"/>
      <c r="P415"/>
      <c r="AG415" s="14"/>
      <c r="AH415" s="14"/>
      <c r="AI415" s="14"/>
      <c r="AJ415" s="171">
        <f t="shared" si="86"/>
        <v>-25.865526658354099</v>
      </c>
      <c r="AK415" s="171">
        <f t="shared" ref="AK415:AK419" si="97">AJ415-3*$AH$3</f>
        <v>-26.573991272525816</v>
      </c>
      <c r="AL415" s="171">
        <f t="shared" ref="AL415:AL419" si="98">AJ415+3*$AH$3</f>
        <v>-25.157062044182382</v>
      </c>
      <c r="AM415" s="172"/>
      <c r="AN415" s="172"/>
      <c r="AO415" s="172"/>
      <c r="AP415" s="173">
        <f t="shared" si="87"/>
        <v>-23.672047081897137</v>
      </c>
      <c r="AQ415" s="173">
        <f t="shared" si="88"/>
        <v>-23.825182520549554</v>
      </c>
      <c r="AR415" s="173">
        <f t="shared" si="89"/>
        <v>-23.518911643244721</v>
      </c>
      <c r="AS415" s="173">
        <f t="shared" si="90"/>
        <v>-23.978317959201974</v>
      </c>
      <c r="AT415" s="173">
        <f t="shared" si="91"/>
        <v>-23.365776204592301</v>
      </c>
      <c r="AU415" s="173">
        <f t="shared" si="92"/>
        <v>-24.13145339785439</v>
      </c>
      <c r="AV415" s="173">
        <f t="shared" si="93"/>
        <v>-23.212640765939884</v>
      </c>
    </row>
    <row r="416" spans="1:48">
      <c r="A416">
        <v>415</v>
      </c>
      <c r="B416" s="45">
        <v>40199</v>
      </c>
      <c r="C416" s="152">
        <v>2.5419999999999998</v>
      </c>
      <c r="D416" s="153">
        <v>35</v>
      </c>
      <c r="E416" s="154" t="s">
        <v>153</v>
      </c>
      <c r="F416" s="155">
        <v>-25.599299999999999</v>
      </c>
      <c r="G416" s="156">
        <v>1.017181941939338</v>
      </c>
      <c r="H416" s="155">
        <f t="shared" si="95"/>
        <v>-23.682349080000002</v>
      </c>
      <c r="I416" s="156" t="s">
        <v>217</v>
      </c>
      <c r="J416" s="155">
        <v>-25.618259999999999</v>
      </c>
      <c r="K416" s="155">
        <f t="shared" si="96"/>
        <v>-23.684162084</v>
      </c>
      <c r="L416" s="14"/>
      <c r="N416"/>
      <c r="O416"/>
      <c r="P416"/>
      <c r="AG416" s="14"/>
      <c r="AH416" s="14"/>
      <c r="AI416" s="14"/>
      <c r="AJ416" s="171">
        <f t="shared" si="86"/>
        <v>-25.865526658354099</v>
      </c>
      <c r="AK416" s="171">
        <f t="shared" si="97"/>
        <v>-26.573991272525816</v>
      </c>
      <c r="AL416" s="171">
        <f t="shared" si="98"/>
        <v>-25.157062044182382</v>
      </c>
      <c r="AM416" s="172"/>
      <c r="AN416" s="172"/>
      <c r="AO416" s="172"/>
      <c r="AP416" s="173">
        <f t="shared" si="87"/>
        <v>-23.672047081897137</v>
      </c>
      <c r="AQ416" s="173">
        <f t="shared" si="88"/>
        <v>-23.825182520549554</v>
      </c>
      <c r="AR416" s="173">
        <f t="shared" si="89"/>
        <v>-23.518911643244721</v>
      </c>
      <c r="AS416" s="173">
        <f t="shared" si="90"/>
        <v>-23.978317959201974</v>
      </c>
      <c r="AT416" s="173">
        <f t="shared" si="91"/>
        <v>-23.365776204592301</v>
      </c>
      <c r="AU416" s="173">
        <f t="shared" si="92"/>
        <v>-24.13145339785439</v>
      </c>
      <c r="AV416" s="173">
        <f t="shared" si="93"/>
        <v>-23.212640765939884</v>
      </c>
    </row>
    <row r="417" spans="1:48">
      <c r="A417">
        <v>416</v>
      </c>
      <c r="B417" s="45">
        <v>40199</v>
      </c>
      <c r="C417" s="152">
        <v>2.512</v>
      </c>
      <c r="D417" s="153">
        <v>38</v>
      </c>
      <c r="E417" s="154" t="s">
        <v>154</v>
      </c>
      <c r="F417" s="155">
        <v>-25.45477</v>
      </c>
      <c r="G417" s="156">
        <v>1.0094199825052912</v>
      </c>
      <c r="H417" s="155">
        <f t="shared" si="95"/>
        <v>-23.535564411999999</v>
      </c>
      <c r="I417" s="156" t="s">
        <v>217</v>
      </c>
      <c r="J417" s="155">
        <v>-25.47223</v>
      </c>
      <c r="K417" s="155">
        <f t="shared" si="96"/>
        <v>-23.537635582</v>
      </c>
      <c r="L417" s="14"/>
      <c r="N417"/>
      <c r="O417"/>
      <c r="P417"/>
      <c r="AG417" s="14"/>
      <c r="AH417" s="14"/>
      <c r="AI417" s="14"/>
      <c r="AJ417" s="171">
        <f t="shared" si="86"/>
        <v>-25.865526658354099</v>
      </c>
      <c r="AK417" s="171">
        <f t="shared" si="97"/>
        <v>-26.573991272525816</v>
      </c>
      <c r="AL417" s="171">
        <f t="shared" si="98"/>
        <v>-25.157062044182382</v>
      </c>
      <c r="AM417" s="172"/>
      <c r="AN417" s="172"/>
      <c r="AO417" s="172"/>
      <c r="AP417" s="173">
        <f t="shared" si="87"/>
        <v>-23.672047081897137</v>
      </c>
      <c r="AQ417" s="173">
        <f t="shared" si="88"/>
        <v>-23.825182520549554</v>
      </c>
      <c r="AR417" s="173">
        <f t="shared" si="89"/>
        <v>-23.518911643244721</v>
      </c>
      <c r="AS417" s="173">
        <f t="shared" si="90"/>
        <v>-23.978317959201974</v>
      </c>
      <c r="AT417" s="173">
        <f t="shared" si="91"/>
        <v>-23.365776204592301</v>
      </c>
      <c r="AU417" s="173">
        <f t="shared" si="92"/>
        <v>-24.13145339785439</v>
      </c>
      <c r="AV417" s="173">
        <f t="shared" si="93"/>
        <v>-23.212640765939884</v>
      </c>
    </row>
    <row r="418" spans="1:48">
      <c r="A418">
        <v>417</v>
      </c>
      <c r="B418" s="45">
        <v>40199</v>
      </c>
      <c r="C418" s="152">
        <v>2.5139999999999998</v>
      </c>
      <c r="D418" s="153">
        <v>41</v>
      </c>
      <c r="E418" s="154" t="s">
        <v>215</v>
      </c>
      <c r="F418" s="155">
        <v>-25.580649999999999</v>
      </c>
      <c r="G418" s="156">
        <v>1.0140463297901647</v>
      </c>
      <c r="H418" s="155">
        <f t="shared" si="95"/>
        <v>-23.663408140000001</v>
      </c>
      <c r="I418" s="156" t="s">
        <v>217</v>
      </c>
      <c r="J418" s="155">
        <v>-25.59965</v>
      </c>
      <c r="K418" s="155">
        <f t="shared" si="96"/>
        <v>-23.665488810000003</v>
      </c>
      <c r="L418" s="14"/>
      <c r="N418"/>
      <c r="O418"/>
      <c r="P418"/>
      <c r="AG418" s="14"/>
      <c r="AH418" s="14"/>
      <c r="AI418" s="14"/>
      <c r="AJ418" s="171">
        <f t="shared" si="86"/>
        <v>-25.865526658354099</v>
      </c>
      <c r="AK418" s="171">
        <f t="shared" si="97"/>
        <v>-26.573991272525816</v>
      </c>
      <c r="AL418" s="171">
        <f t="shared" si="98"/>
        <v>-25.157062044182382</v>
      </c>
      <c r="AM418" s="172"/>
      <c r="AN418" s="172"/>
      <c r="AO418" s="172"/>
      <c r="AP418" s="173">
        <f t="shared" si="87"/>
        <v>-23.672047081897137</v>
      </c>
      <c r="AQ418" s="173">
        <f t="shared" si="88"/>
        <v>-23.825182520549554</v>
      </c>
      <c r="AR418" s="173">
        <f t="shared" si="89"/>
        <v>-23.518911643244721</v>
      </c>
      <c r="AS418" s="173">
        <f t="shared" si="90"/>
        <v>-23.978317959201974</v>
      </c>
      <c r="AT418" s="173">
        <f t="shared" si="91"/>
        <v>-23.365776204592301</v>
      </c>
      <c r="AU418" s="173">
        <f t="shared" si="92"/>
        <v>-24.13145339785439</v>
      </c>
      <c r="AV418" s="173">
        <f t="shared" si="93"/>
        <v>-23.212640765939884</v>
      </c>
    </row>
    <row r="419" spans="1:48">
      <c r="A419">
        <v>418</v>
      </c>
      <c r="B419" s="45">
        <v>40199</v>
      </c>
      <c r="C419" s="152">
        <v>2.5</v>
      </c>
      <c r="D419" s="153">
        <v>44</v>
      </c>
      <c r="E419" s="154" t="s">
        <v>216</v>
      </c>
      <c r="F419" s="155">
        <v>-25.590440000000001</v>
      </c>
      <c r="G419" s="156">
        <v>1.0129364417714413</v>
      </c>
      <c r="H419" s="155">
        <f t="shared" si="95"/>
        <v>-23.673350864</v>
      </c>
      <c r="I419" s="156" t="s">
        <v>217</v>
      </c>
      <c r="J419" s="155">
        <v>-25.609690000000001</v>
      </c>
      <c r="K419" s="155">
        <f t="shared" si="96"/>
        <v>-23.675562946000003</v>
      </c>
      <c r="L419" s="14"/>
      <c r="N419"/>
      <c r="O419"/>
      <c r="P419"/>
      <c r="AG419" s="14"/>
      <c r="AH419" s="14"/>
      <c r="AI419" s="14"/>
      <c r="AJ419" s="171">
        <f t="shared" si="86"/>
        <v>-25.865526658354099</v>
      </c>
      <c r="AK419" s="171">
        <f t="shared" si="97"/>
        <v>-26.573991272525816</v>
      </c>
      <c r="AL419" s="171">
        <f t="shared" si="98"/>
        <v>-25.157062044182382</v>
      </c>
      <c r="AM419" s="172"/>
      <c r="AN419" s="172"/>
      <c r="AO419" s="172"/>
      <c r="AP419" s="173">
        <f t="shared" si="87"/>
        <v>-23.672047081897137</v>
      </c>
      <c r="AQ419" s="173">
        <f t="shared" si="88"/>
        <v>-23.825182520549554</v>
      </c>
      <c r="AR419" s="173">
        <f t="shared" si="89"/>
        <v>-23.518911643244721</v>
      </c>
      <c r="AS419" s="173">
        <f t="shared" si="90"/>
        <v>-23.978317959201974</v>
      </c>
      <c r="AT419" s="173">
        <f t="shared" si="91"/>
        <v>-23.365776204592301</v>
      </c>
      <c r="AU419" s="173">
        <f t="shared" si="92"/>
        <v>-24.13145339785439</v>
      </c>
      <c r="AV419" s="173">
        <f t="shared" si="93"/>
        <v>-23.212640765939884</v>
      </c>
    </row>
    <row r="420" spans="1:48">
      <c r="A420">
        <v>419</v>
      </c>
      <c r="C420" s="58"/>
      <c r="D420" s="59"/>
      <c r="E420" s="57"/>
      <c r="F420" s="60"/>
    </row>
    <row r="421" spans="1:48">
      <c r="A421">
        <v>420</v>
      </c>
      <c r="C421" s="58"/>
      <c r="D421" s="59"/>
      <c r="E421" s="57"/>
      <c r="F421" s="60"/>
    </row>
    <row r="422" spans="1:48">
      <c r="A422">
        <v>421</v>
      </c>
    </row>
    <row r="423" spans="1:48">
      <c r="A423">
        <v>422</v>
      </c>
    </row>
    <row r="424" spans="1:48">
      <c r="A424">
        <v>423</v>
      </c>
    </row>
    <row r="425" spans="1:48">
      <c r="A425">
        <v>424</v>
      </c>
    </row>
    <row r="426" spans="1:48">
      <c r="A426">
        <v>425</v>
      </c>
    </row>
    <row r="427" spans="1:48">
      <c r="A427">
        <v>426</v>
      </c>
    </row>
    <row r="428" spans="1:48">
      <c r="A428">
        <v>427</v>
      </c>
    </row>
    <row r="429" spans="1:48">
      <c r="A429">
        <v>428</v>
      </c>
    </row>
    <row r="430" spans="1:48">
      <c r="A430">
        <v>429</v>
      </c>
    </row>
    <row r="431" spans="1:48">
      <c r="A431">
        <v>430</v>
      </c>
    </row>
    <row r="432" spans="1:48">
      <c r="A432">
        <v>431</v>
      </c>
    </row>
    <row r="433" spans="1:1">
      <c r="A433">
        <v>432</v>
      </c>
    </row>
    <row r="434" spans="1:1">
      <c r="A434">
        <v>433</v>
      </c>
    </row>
    <row r="435" spans="1:1">
      <c r="A435">
        <v>434</v>
      </c>
    </row>
    <row r="436" spans="1:1">
      <c r="A436">
        <v>435</v>
      </c>
    </row>
    <row r="437" spans="1:1">
      <c r="A437">
        <v>436</v>
      </c>
    </row>
    <row r="438" spans="1:1">
      <c r="A438">
        <v>437</v>
      </c>
    </row>
    <row r="439" spans="1:1">
      <c r="A439">
        <v>438</v>
      </c>
    </row>
    <row r="440" spans="1:1">
      <c r="A440">
        <v>439</v>
      </c>
    </row>
    <row r="441" spans="1:1">
      <c r="A441">
        <v>440</v>
      </c>
    </row>
    <row r="442" spans="1:1">
      <c r="A442">
        <v>441</v>
      </c>
    </row>
    <row r="443" spans="1:1">
      <c r="A443">
        <v>442</v>
      </c>
    </row>
    <row r="444" spans="1:1">
      <c r="A444">
        <v>443</v>
      </c>
    </row>
    <row r="445" spans="1:1">
      <c r="A445">
        <v>444</v>
      </c>
    </row>
    <row r="446" spans="1:1">
      <c r="A446">
        <v>445</v>
      </c>
    </row>
    <row r="447" spans="1:1">
      <c r="A447">
        <v>446</v>
      </c>
    </row>
    <row r="448" spans="1:1">
      <c r="A448">
        <v>447</v>
      </c>
    </row>
    <row r="449" spans="1:1">
      <c r="A449">
        <v>448</v>
      </c>
    </row>
    <row r="450" spans="1:1">
      <c r="A450">
        <v>449</v>
      </c>
    </row>
    <row r="451" spans="1:1">
      <c r="A451">
        <v>450</v>
      </c>
    </row>
    <row r="452" spans="1:1">
      <c r="A452">
        <v>451</v>
      </c>
    </row>
    <row r="453" spans="1:1">
      <c r="A453">
        <v>452</v>
      </c>
    </row>
    <row r="454" spans="1:1">
      <c r="A454">
        <v>453</v>
      </c>
    </row>
    <row r="455" spans="1:1">
      <c r="A455">
        <v>454</v>
      </c>
    </row>
    <row r="456" spans="1:1">
      <c r="A456">
        <v>455</v>
      </c>
    </row>
    <row r="457" spans="1:1">
      <c r="A457">
        <v>456</v>
      </c>
    </row>
    <row r="458" spans="1:1">
      <c r="A458">
        <v>457</v>
      </c>
    </row>
    <row r="459" spans="1:1">
      <c r="A459">
        <v>458</v>
      </c>
    </row>
    <row r="460" spans="1:1">
      <c r="A460">
        <v>459</v>
      </c>
    </row>
    <row r="461" spans="1:1">
      <c r="A461">
        <v>460</v>
      </c>
    </row>
    <row r="462" spans="1:1">
      <c r="A462">
        <v>461</v>
      </c>
    </row>
    <row r="463" spans="1:1">
      <c r="A463">
        <v>462</v>
      </c>
    </row>
    <row r="464" spans="1:1">
      <c r="A464">
        <v>463</v>
      </c>
    </row>
    <row r="465" spans="1:1">
      <c r="A465">
        <v>464</v>
      </c>
    </row>
    <row r="466" spans="1:1">
      <c r="A466">
        <v>465</v>
      </c>
    </row>
    <row r="467" spans="1:1">
      <c r="A467">
        <v>466</v>
      </c>
    </row>
    <row r="468" spans="1:1">
      <c r="A468">
        <v>467</v>
      </c>
    </row>
    <row r="469" spans="1:1">
      <c r="A469">
        <v>468</v>
      </c>
    </row>
    <row r="470" spans="1:1">
      <c r="A470">
        <v>469</v>
      </c>
    </row>
    <row r="471" spans="1:1">
      <c r="A471">
        <v>470</v>
      </c>
    </row>
    <row r="472" spans="1:1">
      <c r="A472">
        <v>471</v>
      </c>
    </row>
    <row r="473" spans="1:1">
      <c r="A473">
        <v>472</v>
      </c>
    </row>
    <row r="474" spans="1:1">
      <c r="A474">
        <v>473</v>
      </c>
    </row>
    <row r="475" spans="1:1">
      <c r="A475">
        <v>474</v>
      </c>
    </row>
    <row r="476" spans="1:1">
      <c r="A476">
        <v>475</v>
      </c>
    </row>
    <row r="477" spans="1:1">
      <c r="A477">
        <v>476</v>
      </c>
    </row>
    <row r="478" spans="1:1">
      <c r="A478">
        <v>477</v>
      </c>
    </row>
    <row r="479" spans="1:1">
      <c r="A479">
        <v>478</v>
      </c>
    </row>
    <row r="480" spans="1:1">
      <c r="A480">
        <v>479</v>
      </c>
    </row>
    <row r="481" spans="1:1">
      <c r="A481">
        <v>480</v>
      </c>
    </row>
    <row r="482" spans="1:1">
      <c r="A482">
        <v>481</v>
      </c>
    </row>
    <row r="483" spans="1:1">
      <c r="A483">
        <v>482</v>
      </c>
    </row>
    <row r="484" spans="1:1">
      <c r="A484">
        <v>483</v>
      </c>
    </row>
    <row r="485" spans="1:1">
      <c r="A485">
        <v>484</v>
      </c>
    </row>
    <row r="486" spans="1:1">
      <c r="A486">
        <v>485</v>
      </c>
    </row>
    <row r="487" spans="1:1">
      <c r="A487">
        <v>486</v>
      </c>
    </row>
    <row r="488" spans="1:1">
      <c r="A488">
        <v>487</v>
      </c>
    </row>
    <row r="489" spans="1:1">
      <c r="A489">
        <v>488</v>
      </c>
    </row>
    <row r="490" spans="1:1">
      <c r="A490">
        <v>489</v>
      </c>
    </row>
    <row r="491" spans="1:1">
      <c r="A491">
        <v>490</v>
      </c>
    </row>
    <row r="492" spans="1:1">
      <c r="A492">
        <v>491</v>
      </c>
    </row>
    <row r="493" spans="1:1">
      <c r="A493">
        <v>492</v>
      </c>
    </row>
    <row r="494" spans="1:1">
      <c r="A494">
        <v>493</v>
      </c>
    </row>
    <row r="495" spans="1:1">
      <c r="A495">
        <v>494</v>
      </c>
    </row>
    <row r="496" spans="1:1">
      <c r="A496">
        <v>495</v>
      </c>
    </row>
    <row r="497" spans="1:1">
      <c r="A497">
        <v>496</v>
      </c>
    </row>
    <row r="498" spans="1:1">
      <c r="A498">
        <v>497</v>
      </c>
    </row>
    <row r="499" spans="1:1">
      <c r="A499">
        <v>498</v>
      </c>
    </row>
    <row r="500" spans="1:1">
      <c r="A500">
        <v>499</v>
      </c>
    </row>
    <row r="501" spans="1:1">
      <c r="A501">
        <v>500</v>
      </c>
    </row>
    <row r="502" spans="1:1">
      <c r="A502">
        <v>501</v>
      </c>
    </row>
    <row r="503" spans="1:1">
      <c r="A503">
        <v>502</v>
      </c>
    </row>
    <row r="504" spans="1:1">
      <c r="A504">
        <v>503</v>
      </c>
    </row>
    <row r="505" spans="1:1">
      <c r="A505">
        <v>504</v>
      </c>
    </row>
    <row r="506" spans="1:1">
      <c r="A506">
        <v>505</v>
      </c>
    </row>
    <row r="507" spans="1:1">
      <c r="A507">
        <v>506</v>
      </c>
    </row>
    <row r="508" spans="1:1">
      <c r="A508">
        <v>507</v>
      </c>
    </row>
    <row r="509" spans="1:1">
      <c r="A509">
        <v>508</v>
      </c>
    </row>
    <row r="510" spans="1:1">
      <c r="A510">
        <v>509</v>
      </c>
    </row>
    <row r="511" spans="1:1">
      <c r="A511">
        <v>510</v>
      </c>
    </row>
    <row r="512" spans="1:1">
      <c r="A512">
        <v>511</v>
      </c>
    </row>
    <row r="513" spans="1:1">
      <c r="A513">
        <v>512</v>
      </c>
    </row>
    <row r="514" spans="1:1">
      <c r="A514">
        <v>513</v>
      </c>
    </row>
    <row r="515" spans="1:1">
      <c r="A515">
        <v>514</v>
      </c>
    </row>
    <row r="516" spans="1:1">
      <c r="A516">
        <v>515</v>
      </c>
    </row>
    <row r="517" spans="1:1">
      <c r="A517">
        <v>516</v>
      </c>
    </row>
    <row r="518" spans="1:1">
      <c r="A518">
        <v>517</v>
      </c>
    </row>
    <row r="519" spans="1:1">
      <c r="A519">
        <v>518</v>
      </c>
    </row>
    <row r="520" spans="1:1">
      <c r="A520">
        <v>519</v>
      </c>
    </row>
    <row r="521" spans="1:1">
      <c r="A521">
        <v>520</v>
      </c>
    </row>
    <row r="522" spans="1:1">
      <c r="A522">
        <v>521</v>
      </c>
    </row>
    <row r="523" spans="1:1">
      <c r="A523">
        <v>522</v>
      </c>
    </row>
    <row r="524" spans="1:1">
      <c r="A524">
        <v>523</v>
      </c>
    </row>
    <row r="525" spans="1:1">
      <c r="A525">
        <v>524</v>
      </c>
    </row>
    <row r="526" spans="1:1">
      <c r="A526">
        <v>525</v>
      </c>
    </row>
    <row r="527" spans="1:1">
      <c r="A527">
        <v>526</v>
      </c>
    </row>
    <row r="528" spans="1:1">
      <c r="A528">
        <v>527</v>
      </c>
    </row>
    <row r="529" spans="1:1">
      <c r="A529">
        <v>528</v>
      </c>
    </row>
    <row r="530" spans="1:1">
      <c r="A530">
        <v>529</v>
      </c>
    </row>
    <row r="531" spans="1:1">
      <c r="A531">
        <v>530</v>
      </c>
    </row>
    <row r="532" spans="1:1">
      <c r="A532">
        <v>531</v>
      </c>
    </row>
    <row r="533" spans="1:1">
      <c r="A533">
        <v>532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307"/>
  <sheetViews>
    <sheetView zoomScaleNormal="100" workbookViewId="0">
      <pane ySplit="1" topLeftCell="A2" activePane="bottomLeft" state="frozen"/>
      <selection pane="bottomLeft" activeCell="L8" sqref="L8"/>
    </sheetView>
  </sheetViews>
  <sheetFormatPr defaultRowHeight="15"/>
  <cols>
    <col min="1" max="1" width="9.140625" style="3"/>
    <col min="2" max="2" width="9.28515625" style="67" bestFit="1" customWidth="1"/>
    <col min="3" max="4" width="9.140625" style="72"/>
    <col min="5" max="5" width="15.7109375" style="147" bestFit="1" customWidth="1"/>
    <col min="6" max="6" width="11.28515625" style="69" bestFit="1" customWidth="1"/>
    <col min="7" max="7" width="17.7109375" style="69" bestFit="1" customWidth="1"/>
    <col min="8" max="8" width="16.28515625" style="69" bestFit="1" customWidth="1"/>
    <col min="9" max="9" width="14.7109375" style="72" customWidth="1"/>
    <col min="10" max="10" width="15.140625" style="69" customWidth="1"/>
    <col min="11" max="11" width="19.7109375" style="69" customWidth="1"/>
    <col min="12" max="12" width="12.7109375" style="3" bestFit="1" customWidth="1"/>
    <col min="13" max="13" width="12.7109375" bestFit="1" customWidth="1"/>
    <col min="14" max="15" width="13.85546875" bestFit="1" customWidth="1"/>
    <col min="16" max="16" width="12" bestFit="1" customWidth="1"/>
    <col min="17" max="17" width="11.42578125" bestFit="1" customWidth="1"/>
    <col min="18" max="18" width="15.28515625" bestFit="1" customWidth="1"/>
    <col min="20" max="20" width="10.28515625" bestFit="1" customWidth="1"/>
    <col min="21" max="21" width="9.28515625" bestFit="1" customWidth="1"/>
    <col min="31" max="32" width="10.28515625" bestFit="1" customWidth="1"/>
    <col min="34" max="34" width="9.28515625" style="10" bestFit="1" customWidth="1"/>
    <col min="35" max="35" width="11" style="10" customWidth="1"/>
    <col min="36" max="36" width="9.28515625" style="10" bestFit="1" customWidth="1"/>
    <col min="39" max="45" width="9.85546875" bestFit="1" customWidth="1"/>
  </cols>
  <sheetData>
    <row r="1" spans="1:45" s="26" customFormat="1">
      <c r="A1" s="27"/>
      <c r="B1" s="67" t="s">
        <v>20</v>
      </c>
      <c r="C1" s="4" t="s">
        <v>0</v>
      </c>
      <c r="D1" s="4" t="s">
        <v>1</v>
      </c>
      <c r="E1" s="139" t="s">
        <v>2</v>
      </c>
      <c r="F1" s="81" t="s">
        <v>119</v>
      </c>
      <c r="G1" s="17" t="s">
        <v>3</v>
      </c>
      <c r="H1" s="17" t="s">
        <v>118</v>
      </c>
      <c r="I1" s="72" t="s">
        <v>27</v>
      </c>
      <c r="J1" s="69" t="s">
        <v>25</v>
      </c>
      <c r="K1" s="69" t="s">
        <v>26</v>
      </c>
      <c r="L1" s="41"/>
      <c r="M1" s="41"/>
      <c r="N1" s="41"/>
      <c r="O1" s="41"/>
      <c r="P1" s="41"/>
      <c r="Q1" s="1"/>
      <c r="R1" s="41"/>
      <c r="AH1" s="44" t="s">
        <v>75</v>
      </c>
      <c r="AI1" s="44" t="s">
        <v>76</v>
      </c>
      <c r="AJ1" s="44" t="s">
        <v>77</v>
      </c>
      <c r="AM1" s="26" t="s">
        <v>98</v>
      </c>
      <c r="AN1" s="62" t="s">
        <v>90</v>
      </c>
      <c r="AO1" s="62" t="s">
        <v>91</v>
      </c>
      <c r="AP1" s="62" t="s">
        <v>92</v>
      </c>
      <c r="AQ1" s="62" t="s">
        <v>93</v>
      </c>
      <c r="AR1" s="62" t="s">
        <v>94</v>
      </c>
      <c r="AS1" s="62" t="s">
        <v>95</v>
      </c>
    </row>
    <row r="2" spans="1:45">
      <c r="A2" s="3">
        <v>1</v>
      </c>
      <c r="B2" s="67">
        <v>39671</v>
      </c>
      <c r="C2" s="4"/>
      <c r="D2" s="4"/>
      <c r="E2" s="139"/>
      <c r="F2" s="19"/>
      <c r="G2" s="17"/>
      <c r="H2" s="76">
        <v>-13.713577408000001</v>
      </c>
      <c r="L2" s="39"/>
      <c r="M2" s="39"/>
      <c r="N2" s="39"/>
      <c r="O2" s="39"/>
      <c r="P2" s="39"/>
      <c r="Q2" s="40"/>
      <c r="R2" s="39"/>
      <c r="AE2" s="43" t="s">
        <v>78</v>
      </c>
      <c r="AF2" s="52">
        <f>AVERAGE(F31:F287)</f>
        <v>-16.194557859922181</v>
      </c>
      <c r="AH2" s="10">
        <f t="shared" ref="AH2:AH65" si="0">$AF$2</f>
        <v>-16.194557859922181</v>
      </c>
      <c r="AI2" s="10">
        <f t="shared" ref="AI2:AI65" si="1">AH2-(3*$AF$3)</f>
        <v>-17.060950847492027</v>
      </c>
      <c r="AJ2" s="10">
        <f t="shared" ref="AJ2:AJ65" si="2">AH2+(3*$AF$3)</f>
        <v>-15.328164872352335</v>
      </c>
      <c r="AM2" s="38">
        <f t="shared" ref="AM2:AM65" si="3">$M$49</f>
        <v>-13.83206678085315</v>
      </c>
      <c r="AN2" s="38">
        <f t="shared" ref="AN2:AN65" si="4">$M$49-$M$50</f>
        <v>-13.996098479457256</v>
      </c>
      <c r="AO2" s="38">
        <f t="shared" ref="AO2:AO65" si="5">$M$49+$M$50</f>
        <v>-13.668035082249045</v>
      </c>
      <c r="AP2" s="38">
        <f t="shared" ref="AP2:AP65" si="6">$M$49-(2*$M$50)</f>
        <v>-14.160130178061364</v>
      </c>
      <c r="AQ2" s="38">
        <f t="shared" ref="AQ2:AQ65" si="7">$M$49+(2*$M$50)</f>
        <v>-13.504003383644937</v>
      </c>
      <c r="AR2" s="38">
        <f t="shared" ref="AR2:AR65" si="8">$M$49-(3*$M$50)</f>
        <v>-14.324161876665469</v>
      </c>
      <c r="AS2" s="38">
        <f t="shared" ref="AS2:AS65" si="9">$M$49+(3*$M$50)</f>
        <v>-13.339971685040831</v>
      </c>
    </row>
    <row r="3" spans="1:45">
      <c r="A3" s="3">
        <v>2</v>
      </c>
      <c r="B3" s="67">
        <v>39671</v>
      </c>
      <c r="C3" s="4"/>
      <c r="D3" s="4"/>
      <c r="E3" s="139"/>
      <c r="F3" s="19"/>
      <c r="G3" s="17"/>
      <c r="H3" s="76">
        <v>-13.914918659999996</v>
      </c>
      <c r="L3" s="39"/>
      <c r="M3" s="39"/>
      <c r="N3" s="39"/>
      <c r="O3" s="39"/>
      <c r="P3" s="39"/>
      <c r="Q3" s="40"/>
      <c r="R3" s="39"/>
      <c r="AE3" s="43" t="s">
        <v>79</v>
      </c>
      <c r="AF3" s="52">
        <f>STDEV(F31:F287)</f>
        <v>0.2887976625232816</v>
      </c>
      <c r="AH3" s="10">
        <f t="shared" si="0"/>
        <v>-16.194557859922181</v>
      </c>
      <c r="AI3" s="10">
        <f t="shared" si="1"/>
        <v>-17.060950847492027</v>
      </c>
      <c r="AJ3" s="10">
        <f t="shared" si="2"/>
        <v>-15.328164872352335</v>
      </c>
      <c r="AM3" s="38">
        <f t="shared" si="3"/>
        <v>-13.83206678085315</v>
      </c>
      <c r="AN3" s="38">
        <f t="shared" si="4"/>
        <v>-13.996098479457256</v>
      </c>
      <c r="AO3" s="38">
        <f t="shared" si="5"/>
        <v>-13.668035082249045</v>
      </c>
      <c r="AP3" s="38">
        <f t="shared" si="6"/>
        <v>-14.160130178061364</v>
      </c>
      <c r="AQ3" s="38">
        <f t="shared" si="7"/>
        <v>-13.504003383644937</v>
      </c>
      <c r="AR3" s="38">
        <f t="shared" si="8"/>
        <v>-14.324161876665469</v>
      </c>
      <c r="AS3" s="38">
        <f t="shared" si="9"/>
        <v>-13.339971685040831</v>
      </c>
    </row>
    <row r="4" spans="1:45">
      <c r="A4" s="3">
        <v>3</v>
      </c>
      <c r="B4" s="67">
        <v>39671</v>
      </c>
      <c r="C4" s="4"/>
      <c r="D4" s="4"/>
      <c r="E4" s="139"/>
      <c r="F4" s="19"/>
      <c r="G4" s="17"/>
      <c r="H4" s="76">
        <v>-13.693472595999998</v>
      </c>
      <c r="L4" s="39"/>
      <c r="M4" s="39"/>
      <c r="N4" s="39"/>
      <c r="O4" s="39"/>
      <c r="P4" s="39"/>
      <c r="Q4" s="40"/>
      <c r="R4" s="39"/>
      <c r="AH4" s="10">
        <f t="shared" si="0"/>
        <v>-16.194557859922181</v>
      </c>
      <c r="AI4" s="10">
        <f t="shared" si="1"/>
        <v>-17.060950847492027</v>
      </c>
      <c r="AJ4" s="10">
        <f t="shared" si="2"/>
        <v>-15.328164872352335</v>
      </c>
      <c r="AM4" s="38">
        <f t="shared" si="3"/>
        <v>-13.83206678085315</v>
      </c>
      <c r="AN4" s="38">
        <f t="shared" si="4"/>
        <v>-13.996098479457256</v>
      </c>
      <c r="AO4" s="38">
        <f t="shared" si="5"/>
        <v>-13.668035082249045</v>
      </c>
      <c r="AP4" s="38">
        <f t="shared" si="6"/>
        <v>-14.160130178061364</v>
      </c>
      <c r="AQ4" s="38">
        <f t="shared" si="7"/>
        <v>-13.504003383644937</v>
      </c>
      <c r="AR4" s="38">
        <f t="shared" si="8"/>
        <v>-14.324161876665469</v>
      </c>
      <c r="AS4" s="38">
        <f t="shared" si="9"/>
        <v>-13.339971685040831</v>
      </c>
    </row>
    <row r="5" spans="1:45">
      <c r="A5" s="3">
        <v>4</v>
      </c>
      <c r="B5" s="67">
        <v>39671</v>
      </c>
      <c r="C5" s="4"/>
      <c r="D5" s="4"/>
      <c r="E5" s="139"/>
      <c r="F5" s="19"/>
      <c r="G5" s="17"/>
      <c r="H5" s="76">
        <v>-13.828323424000002</v>
      </c>
      <c r="L5" s="39"/>
      <c r="M5" s="39"/>
      <c r="N5" s="39"/>
      <c r="O5" s="39"/>
      <c r="P5" s="39"/>
      <c r="Q5" s="40"/>
      <c r="R5" s="39"/>
      <c r="AH5" s="10">
        <f t="shared" si="0"/>
        <v>-16.194557859922181</v>
      </c>
      <c r="AI5" s="10">
        <f t="shared" si="1"/>
        <v>-17.060950847492027</v>
      </c>
      <c r="AJ5" s="10">
        <f t="shared" si="2"/>
        <v>-15.328164872352335</v>
      </c>
      <c r="AM5" s="38">
        <f t="shared" si="3"/>
        <v>-13.83206678085315</v>
      </c>
      <c r="AN5" s="38">
        <f t="shared" si="4"/>
        <v>-13.996098479457256</v>
      </c>
      <c r="AO5" s="38">
        <f t="shared" si="5"/>
        <v>-13.668035082249045</v>
      </c>
      <c r="AP5" s="38">
        <f t="shared" si="6"/>
        <v>-14.160130178061364</v>
      </c>
      <c r="AQ5" s="38">
        <f t="shared" si="7"/>
        <v>-13.504003383644937</v>
      </c>
      <c r="AR5" s="38">
        <f t="shared" si="8"/>
        <v>-14.324161876665469</v>
      </c>
      <c r="AS5" s="38">
        <f t="shared" si="9"/>
        <v>-13.339971685040831</v>
      </c>
    </row>
    <row r="6" spans="1:45">
      <c r="A6" s="3">
        <v>5</v>
      </c>
      <c r="B6" s="67">
        <v>39671</v>
      </c>
      <c r="C6" s="4"/>
      <c r="D6" s="4"/>
      <c r="E6" s="139"/>
      <c r="F6" s="19"/>
      <c r="G6" s="17"/>
      <c r="H6" s="76">
        <v>-13.919901903999998</v>
      </c>
      <c r="L6" s="39"/>
      <c r="M6" s="39"/>
      <c r="N6" s="39"/>
      <c r="O6" s="39"/>
      <c r="P6" s="39"/>
      <c r="Q6" s="39"/>
      <c r="R6" s="39"/>
      <c r="AH6" s="10">
        <f t="shared" si="0"/>
        <v>-16.194557859922181</v>
      </c>
      <c r="AI6" s="10">
        <f t="shared" si="1"/>
        <v>-17.060950847492027</v>
      </c>
      <c r="AJ6" s="10">
        <f t="shared" si="2"/>
        <v>-15.328164872352335</v>
      </c>
      <c r="AM6" s="38">
        <f t="shared" si="3"/>
        <v>-13.83206678085315</v>
      </c>
      <c r="AN6" s="38">
        <f t="shared" si="4"/>
        <v>-13.996098479457256</v>
      </c>
      <c r="AO6" s="38">
        <f t="shared" si="5"/>
        <v>-13.668035082249045</v>
      </c>
      <c r="AP6" s="38">
        <f t="shared" si="6"/>
        <v>-14.160130178061364</v>
      </c>
      <c r="AQ6" s="38">
        <f t="shared" si="7"/>
        <v>-13.504003383644937</v>
      </c>
      <c r="AR6" s="38">
        <f t="shared" si="8"/>
        <v>-14.324161876665469</v>
      </c>
      <c r="AS6" s="38">
        <f t="shared" si="9"/>
        <v>-13.339971685040831</v>
      </c>
    </row>
    <row r="7" spans="1:45">
      <c r="A7" s="3">
        <v>6</v>
      </c>
      <c r="B7" s="67">
        <v>39671</v>
      </c>
      <c r="C7" s="4"/>
      <c r="D7" s="4"/>
      <c r="E7" s="139"/>
      <c r="F7" s="19"/>
      <c r="G7" s="17"/>
      <c r="H7" s="76">
        <v>-13.940380711999998</v>
      </c>
      <c r="L7" s="39"/>
      <c r="M7" s="39"/>
      <c r="N7" s="39"/>
      <c r="O7" s="39"/>
      <c r="P7" s="39"/>
      <c r="Q7" s="39"/>
      <c r="R7" s="39"/>
      <c r="AH7" s="10">
        <f t="shared" si="0"/>
        <v>-16.194557859922181</v>
      </c>
      <c r="AI7" s="10">
        <f t="shared" si="1"/>
        <v>-17.060950847492027</v>
      </c>
      <c r="AJ7" s="10">
        <f t="shared" si="2"/>
        <v>-15.328164872352335</v>
      </c>
      <c r="AM7" s="38">
        <f t="shared" si="3"/>
        <v>-13.83206678085315</v>
      </c>
      <c r="AN7" s="38">
        <f t="shared" si="4"/>
        <v>-13.996098479457256</v>
      </c>
      <c r="AO7" s="38">
        <f t="shared" si="5"/>
        <v>-13.668035082249045</v>
      </c>
      <c r="AP7" s="38">
        <f t="shared" si="6"/>
        <v>-14.160130178061364</v>
      </c>
      <c r="AQ7" s="38">
        <f t="shared" si="7"/>
        <v>-13.504003383644937</v>
      </c>
      <c r="AR7" s="38">
        <f t="shared" si="8"/>
        <v>-14.324161876665469</v>
      </c>
      <c r="AS7" s="38">
        <f t="shared" si="9"/>
        <v>-13.339971685040831</v>
      </c>
    </row>
    <row r="8" spans="1:45">
      <c r="A8" s="3">
        <v>7</v>
      </c>
      <c r="B8" s="67">
        <v>39671</v>
      </c>
      <c r="C8" s="4"/>
      <c r="D8" s="4"/>
      <c r="E8" s="139"/>
      <c r="F8" s="19"/>
      <c r="G8" s="17"/>
      <c r="H8" s="76">
        <v>-13.947527067999998</v>
      </c>
      <c r="L8" s="39"/>
      <c r="M8" s="39"/>
      <c r="N8" s="39"/>
      <c r="O8" s="39"/>
      <c r="P8" s="39"/>
      <c r="Q8" s="39"/>
      <c r="R8" s="39"/>
      <c r="AH8" s="10">
        <f t="shared" si="0"/>
        <v>-16.194557859922181</v>
      </c>
      <c r="AI8" s="10">
        <f t="shared" si="1"/>
        <v>-17.060950847492027</v>
      </c>
      <c r="AJ8" s="10">
        <f t="shared" si="2"/>
        <v>-15.328164872352335</v>
      </c>
      <c r="AM8" s="38">
        <f t="shared" si="3"/>
        <v>-13.83206678085315</v>
      </c>
      <c r="AN8" s="38">
        <f t="shared" si="4"/>
        <v>-13.996098479457256</v>
      </c>
      <c r="AO8" s="38">
        <f t="shared" si="5"/>
        <v>-13.668035082249045</v>
      </c>
      <c r="AP8" s="38">
        <f t="shared" si="6"/>
        <v>-14.160130178061364</v>
      </c>
      <c r="AQ8" s="38">
        <f t="shared" si="7"/>
        <v>-13.504003383644937</v>
      </c>
      <c r="AR8" s="38">
        <f t="shared" si="8"/>
        <v>-14.324161876665469</v>
      </c>
      <c r="AS8" s="38">
        <f t="shared" si="9"/>
        <v>-13.339971685040831</v>
      </c>
    </row>
    <row r="9" spans="1:45">
      <c r="A9" s="3">
        <v>8</v>
      </c>
      <c r="B9" s="67">
        <v>39671</v>
      </c>
      <c r="C9" s="4"/>
      <c r="D9" s="4"/>
      <c r="E9" s="139"/>
      <c r="F9" s="19"/>
      <c r="G9" s="17"/>
      <c r="H9" s="76">
        <v>-13.787092891999999</v>
      </c>
      <c r="L9" s="39"/>
      <c r="M9" s="39"/>
      <c r="N9" s="39"/>
      <c r="O9" s="39"/>
      <c r="P9" s="39"/>
      <c r="Q9" s="34"/>
      <c r="R9" s="39"/>
      <c r="AH9" s="10">
        <f t="shared" si="0"/>
        <v>-16.194557859922181</v>
      </c>
      <c r="AI9" s="10">
        <f t="shared" si="1"/>
        <v>-17.060950847492027</v>
      </c>
      <c r="AJ9" s="10">
        <f t="shared" si="2"/>
        <v>-15.328164872352335</v>
      </c>
      <c r="AM9" s="38">
        <f t="shared" si="3"/>
        <v>-13.83206678085315</v>
      </c>
      <c r="AN9" s="38">
        <f t="shared" si="4"/>
        <v>-13.996098479457256</v>
      </c>
      <c r="AO9" s="38">
        <f t="shared" si="5"/>
        <v>-13.668035082249045</v>
      </c>
      <c r="AP9" s="38">
        <f t="shared" si="6"/>
        <v>-14.160130178061364</v>
      </c>
      <c r="AQ9" s="38">
        <f t="shared" si="7"/>
        <v>-13.504003383644937</v>
      </c>
      <c r="AR9" s="38">
        <f t="shared" si="8"/>
        <v>-14.324161876665469</v>
      </c>
      <c r="AS9" s="38">
        <f t="shared" si="9"/>
        <v>-13.339971685040831</v>
      </c>
    </row>
    <row r="10" spans="1:45">
      <c r="A10" s="3">
        <v>9</v>
      </c>
      <c r="B10" s="67">
        <v>39674</v>
      </c>
      <c r="C10" s="4"/>
      <c r="D10" s="4"/>
      <c r="E10" s="139"/>
      <c r="F10" s="19"/>
      <c r="G10" s="17"/>
      <c r="H10" s="76">
        <v>-14.054807989999999</v>
      </c>
      <c r="L10" s="39"/>
      <c r="M10" s="39"/>
      <c r="N10" s="39"/>
      <c r="O10" s="39"/>
      <c r="P10" s="39"/>
      <c r="Q10" s="4"/>
      <c r="R10" s="39"/>
      <c r="AH10" s="10">
        <f t="shared" si="0"/>
        <v>-16.194557859922181</v>
      </c>
      <c r="AI10" s="10">
        <f t="shared" si="1"/>
        <v>-17.060950847492027</v>
      </c>
      <c r="AJ10" s="10">
        <f t="shared" si="2"/>
        <v>-15.328164872352335</v>
      </c>
      <c r="AM10" s="38">
        <f t="shared" si="3"/>
        <v>-13.83206678085315</v>
      </c>
      <c r="AN10" s="38">
        <f t="shared" si="4"/>
        <v>-13.996098479457256</v>
      </c>
      <c r="AO10" s="38">
        <f t="shared" si="5"/>
        <v>-13.668035082249045</v>
      </c>
      <c r="AP10" s="38">
        <f t="shared" si="6"/>
        <v>-14.160130178061364</v>
      </c>
      <c r="AQ10" s="38">
        <f t="shared" si="7"/>
        <v>-13.504003383644937</v>
      </c>
      <c r="AR10" s="38">
        <f t="shared" si="8"/>
        <v>-14.324161876665469</v>
      </c>
      <c r="AS10" s="38">
        <f t="shared" si="9"/>
        <v>-13.339971685040831</v>
      </c>
    </row>
    <row r="11" spans="1:45">
      <c r="A11" s="3">
        <v>10</v>
      </c>
      <c r="B11" s="67">
        <v>39674</v>
      </c>
      <c r="C11" s="4"/>
      <c r="D11" s="4"/>
      <c r="E11" s="139"/>
      <c r="F11" s="19"/>
      <c r="G11" s="17"/>
      <c r="H11" s="76">
        <v>-14.013973699999996</v>
      </c>
      <c r="L11" s="39"/>
      <c r="M11" s="39"/>
      <c r="N11" s="39"/>
      <c r="O11" s="39"/>
      <c r="P11" s="39"/>
      <c r="Q11" s="4"/>
      <c r="R11" s="39"/>
      <c r="AH11" s="10">
        <f t="shared" si="0"/>
        <v>-16.194557859922181</v>
      </c>
      <c r="AI11" s="10">
        <f t="shared" si="1"/>
        <v>-17.060950847492027</v>
      </c>
      <c r="AJ11" s="10">
        <f t="shared" si="2"/>
        <v>-15.328164872352335</v>
      </c>
      <c r="AM11" s="38">
        <f t="shared" si="3"/>
        <v>-13.83206678085315</v>
      </c>
      <c r="AN11" s="38">
        <f t="shared" si="4"/>
        <v>-13.996098479457256</v>
      </c>
      <c r="AO11" s="38">
        <f t="shared" si="5"/>
        <v>-13.668035082249045</v>
      </c>
      <c r="AP11" s="38">
        <f t="shared" si="6"/>
        <v>-14.160130178061364</v>
      </c>
      <c r="AQ11" s="38">
        <f t="shared" si="7"/>
        <v>-13.504003383644937</v>
      </c>
      <c r="AR11" s="38">
        <f t="shared" si="8"/>
        <v>-14.324161876665469</v>
      </c>
      <c r="AS11" s="38">
        <f t="shared" si="9"/>
        <v>-13.339971685040831</v>
      </c>
    </row>
    <row r="12" spans="1:45">
      <c r="A12" s="3">
        <v>11</v>
      </c>
      <c r="B12" s="67">
        <v>39674</v>
      </c>
      <c r="C12" s="4"/>
      <c r="D12" s="4"/>
      <c r="E12" s="139"/>
      <c r="F12" s="19"/>
      <c r="G12" s="17"/>
      <c r="H12" s="76">
        <v>-13.803695809999999</v>
      </c>
      <c r="L12" s="39"/>
      <c r="M12" s="39"/>
      <c r="N12" s="39"/>
      <c r="O12" s="39"/>
      <c r="P12" s="39"/>
      <c r="Q12" s="4"/>
      <c r="R12" s="39"/>
      <c r="AH12" s="10">
        <f t="shared" si="0"/>
        <v>-16.194557859922181</v>
      </c>
      <c r="AI12" s="10">
        <f t="shared" si="1"/>
        <v>-17.060950847492027</v>
      </c>
      <c r="AJ12" s="10">
        <f t="shared" si="2"/>
        <v>-15.328164872352335</v>
      </c>
      <c r="AM12" s="38">
        <f t="shared" si="3"/>
        <v>-13.83206678085315</v>
      </c>
      <c r="AN12" s="38">
        <f t="shared" si="4"/>
        <v>-13.996098479457256</v>
      </c>
      <c r="AO12" s="38">
        <f t="shared" si="5"/>
        <v>-13.668035082249045</v>
      </c>
      <c r="AP12" s="38">
        <f t="shared" si="6"/>
        <v>-14.160130178061364</v>
      </c>
      <c r="AQ12" s="38">
        <f t="shared" si="7"/>
        <v>-13.504003383644937</v>
      </c>
      <c r="AR12" s="38">
        <f t="shared" si="8"/>
        <v>-14.324161876665469</v>
      </c>
      <c r="AS12" s="38">
        <f t="shared" si="9"/>
        <v>-13.339971685040831</v>
      </c>
    </row>
    <row r="13" spans="1:45">
      <c r="A13" s="3">
        <v>12</v>
      </c>
      <c r="B13" s="67">
        <v>39674</v>
      </c>
      <c r="C13" s="4"/>
      <c r="D13" s="4"/>
      <c r="E13" s="139"/>
      <c r="F13" s="19"/>
      <c r="G13" s="17"/>
      <c r="H13" s="76">
        <v>-14.095490629999999</v>
      </c>
      <c r="L13" s="39"/>
      <c r="M13" s="39"/>
      <c r="N13" s="39"/>
      <c r="O13" s="39"/>
      <c r="P13" s="39"/>
      <c r="Q13" s="4"/>
      <c r="R13" s="39"/>
      <c r="AH13" s="10">
        <f t="shared" si="0"/>
        <v>-16.194557859922181</v>
      </c>
      <c r="AI13" s="10">
        <f t="shared" si="1"/>
        <v>-17.060950847492027</v>
      </c>
      <c r="AJ13" s="10">
        <f t="shared" si="2"/>
        <v>-15.328164872352335</v>
      </c>
      <c r="AM13" s="38">
        <f t="shared" si="3"/>
        <v>-13.83206678085315</v>
      </c>
      <c r="AN13" s="38">
        <f t="shared" si="4"/>
        <v>-13.996098479457256</v>
      </c>
      <c r="AO13" s="38">
        <f t="shared" si="5"/>
        <v>-13.668035082249045</v>
      </c>
      <c r="AP13" s="38">
        <f t="shared" si="6"/>
        <v>-14.160130178061364</v>
      </c>
      <c r="AQ13" s="38">
        <f t="shared" si="7"/>
        <v>-13.504003383644937</v>
      </c>
      <c r="AR13" s="38">
        <f t="shared" si="8"/>
        <v>-14.324161876665469</v>
      </c>
      <c r="AS13" s="38">
        <f t="shared" si="9"/>
        <v>-13.339971685040831</v>
      </c>
    </row>
    <row r="14" spans="1:45">
      <c r="A14" s="3">
        <v>13</v>
      </c>
      <c r="B14" s="67">
        <v>39674</v>
      </c>
      <c r="C14" s="4"/>
      <c r="D14" s="4"/>
      <c r="E14" s="139"/>
      <c r="F14" s="19"/>
      <c r="G14" s="17"/>
      <c r="H14" s="76">
        <v>-13.848129259999995</v>
      </c>
      <c r="L14" s="39"/>
      <c r="M14" s="39"/>
      <c r="N14" s="39"/>
      <c r="O14" s="39"/>
      <c r="P14" s="39"/>
      <c r="Q14" s="39"/>
      <c r="R14" s="39"/>
      <c r="AH14" s="10">
        <f t="shared" si="0"/>
        <v>-16.194557859922181</v>
      </c>
      <c r="AI14" s="10">
        <f t="shared" si="1"/>
        <v>-17.060950847492027</v>
      </c>
      <c r="AJ14" s="10">
        <f t="shared" si="2"/>
        <v>-15.328164872352335</v>
      </c>
      <c r="AM14" s="38">
        <f t="shared" si="3"/>
        <v>-13.83206678085315</v>
      </c>
      <c r="AN14" s="38">
        <f t="shared" si="4"/>
        <v>-13.996098479457256</v>
      </c>
      <c r="AO14" s="38">
        <f t="shared" si="5"/>
        <v>-13.668035082249045</v>
      </c>
      <c r="AP14" s="38">
        <f t="shared" si="6"/>
        <v>-14.160130178061364</v>
      </c>
      <c r="AQ14" s="38">
        <f t="shared" si="7"/>
        <v>-13.504003383644937</v>
      </c>
      <c r="AR14" s="38">
        <f t="shared" si="8"/>
        <v>-14.324161876665469</v>
      </c>
      <c r="AS14" s="38">
        <f t="shared" si="9"/>
        <v>-13.339971685040831</v>
      </c>
    </row>
    <row r="15" spans="1:45">
      <c r="A15" s="3">
        <v>14</v>
      </c>
      <c r="B15" s="67">
        <v>39674</v>
      </c>
      <c r="C15" s="4"/>
      <c r="D15" s="4"/>
      <c r="E15" s="139"/>
      <c r="F15" s="19"/>
      <c r="G15" s="17"/>
      <c r="H15" s="76">
        <v>-13.797468049999997</v>
      </c>
      <c r="L15" s="39"/>
      <c r="M15" s="39"/>
      <c r="N15" s="39"/>
      <c r="O15" s="39"/>
      <c r="P15" s="39"/>
      <c r="Q15" s="39"/>
      <c r="R15" s="39"/>
      <c r="AH15" s="10">
        <f t="shared" si="0"/>
        <v>-16.194557859922181</v>
      </c>
      <c r="AI15" s="10">
        <f t="shared" si="1"/>
        <v>-17.060950847492027</v>
      </c>
      <c r="AJ15" s="10">
        <f t="shared" si="2"/>
        <v>-15.328164872352335</v>
      </c>
      <c r="AM15" s="38">
        <f t="shared" si="3"/>
        <v>-13.83206678085315</v>
      </c>
      <c r="AN15" s="38">
        <f t="shared" si="4"/>
        <v>-13.996098479457256</v>
      </c>
      <c r="AO15" s="38">
        <f t="shared" si="5"/>
        <v>-13.668035082249045</v>
      </c>
      <c r="AP15" s="38">
        <f t="shared" si="6"/>
        <v>-14.160130178061364</v>
      </c>
      <c r="AQ15" s="38">
        <f t="shared" si="7"/>
        <v>-13.504003383644937</v>
      </c>
      <c r="AR15" s="38">
        <f t="shared" si="8"/>
        <v>-14.324161876665469</v>
      </c>
      <c r="AS15" s="38">
        <f t="shared" si="9"/>
        <v>-13.339971685040831</v>
      </c>
    </row>
    <row r="16" spans="1:45">
      <c r="A16" s="3">
        <v>15</v>
      </c>
      <c r="B16" s="67">
        <v>39674</v>
      </c>
      <c r="C16" s="4"/>
      <c r="D16" s="4"/>
      <c r="E16" s="139"/>
      <c r="F16" s="19"/>
      <c r="G16" s="17"/>
      <c r="H16" s="76">
        <v>-14.141572009999996</v>
      </c>
      <c r="L16" s="39"/>
      <c r="M16" s="39"/>
      <c r="N16" s="39"/>
      <c r="O16" s="39"/>
      <c r="P16" s="39"/>
      <c r="Q16" s="39"/>
      <c r="R16" s="39"/>
      <c r="AH16" s="10">
        <f t="shared" si="0"/>
        <v>-16.194557859922181</v>
      </c>
      <c r="AI16" s="10">
        <f t="shared" si="1"/>
        <v>-17.060950847492027</v>
      </c>
      <c r="AJ16" s="10">
        <f t="shared" si="2"/>
        <v>-15.328164872352335</v>
      </c>
      <c r="AM16" s="38">
        <f t="shared" si="3"/>
        <v>-13.83206678085315</v>
      </c>
      <c r="AN16" s="38">
        <f t="shared" si="4"/>
        <v>-13.996098479457256</v>
      </c>
      <c r="AO16" s="38">
        <f t="shared" si="5"/>
        <v>-13.668035082249045</v>
      </c>
      <c r="AP16" s="38">
        <f t="shared" si="6"/>
        <v>-14.160130178061364</v>
      </c>
      <c r="AQ16" s="38">
        <f t="shared" si="7"/>
        <v>-13.504003383644937</v>
      </c>
      <c r="AR16" s="38">
        <f t="shared" si="8"/>
        <v>-14.324161876665469</v>
      </c>
      <c r="AS16" s="38">
        <f t="shared" si="9"/>
        <v>-13.339971685040831</v>
      </c>
    </row>
    <row r="17" spans="1:45">
      <c r="A17" s="3">
        <v>16</v>
      </c>
      <c r="B17" s="67">
        <v>39678</v>
      </c>
      <c r="C17" s="4"/>
      <c r="D17" s="4"/>
      <c r="E17" s="139"/>
      <c r="F17" s="19"/>
      <c r="G17" s="17"/>
      <c r="H17" s="76">
        <v>-13.975703416000002</v>
      </c>
      <c r="L17" s="39"/>
      <c r="M17" s="39"/>
      <c r="N17" s="39"/>
      <c r="O17" s="39"/>
      <c r="P17" s="39"/>
      <c r="Q17" s="39"/>
      <c r="R17" s="39"/>
      <c r="AH17" s="10">
        <f t="shared" si="0"/>
        <v>-16.194557859922181</v>
      </c>
      <c r="AI17" s="10">
        <f t="shared" si="1"/>
        <v>-17.060950847492027</v>
      </c>
      <c r="AJ17" s="10">
        <f t="shared" si="2"/>
        <v>-15.328164872352335</v>
      </c>
      <c r="AM17" s="38">
        <f t="shared" si="3"/>
        <v>-13.83206678085315</v>
      </c>
      <c r="AN17" s="38">
        <f t="shared" si="4"/>
        <v>-13.996098479457256</v>
      </c>
      <c r="AO17" s="38">
        <f t="shared" si="5"/>
        <v>-13.668035082249045</v>
      </c>
      <c r="AP17" s="38">
        <f t="shared" si="6"/>
        <v>-14.160130178061364</v>
      </c>
      <c r="AQ17" s="38">
        <f t="shared" si="7"/>
        <v>-13.504003383644937</v>
      </c>
      <c r="AR17" s="38">
        <f t="shared" si="8"/>
        <v>-14.324161876665469</v>
      </c>
      <c r="AS17" s="38">
        <f t="shared" si="9"/>
        <v>-13.339971685040831</v>
      </c>
    </row>
    <row r="18" spans="1:45">
      <c r="A18" s="3">
        <v>17</v>
      </c>
      <c r="B18" s="67">
        <v>39678</v>
      </c>
      <c r="C18" s="4"/>
      <c r="D18" s="4"/>
      <c r="E18" s="139"/>
      <c r="F18" s="19"/>
      <c r="G18" s="17"/>
      <c r="H18" s="76">
        <v>-13.855198036000001</v>
      </c>
      <c r="L18" s="39"/>
      <c r="M18" s="39"/>
      <c r="N18" s="39"/>
      <c r="O18" s="39"/>
      <c r="P18" s="39"/>
      <c r="Q18" s="39"/>
      <c r="R18" s="39"/>
      <c r="AH18" s="10">
        <f t="shared" si="0"/>
        <v>-16.194557859922181</v>
      </c>
      <c r="AI18" s="10">
        <f t="shared" si="1"/>
        <v>-17.060950847492027</v>
      </c>
      <c r="AJ18" s="10">
        <f t="shared" si="2"/>
        <v>-15.328164872352335</v>
      </c>
      <c r="AM18" s="38">
        <f t="shared" si="3"/>
        <v>-13.83206678085315</v>
      </c>
      <c r="AN18" s="38">
        <f t="shared" si="4"/>
        <v>-13.996098479457256</v>
      </c>
      <c r="AO18" s="38">
        <f t="shared" si="5"/>
        <v>-13.668035082249045</v>
      </c>
      <c r="AP18" s="38">
        <f t="shared" si="6"/>
        <v>-14.160130178061364</v>
      </c>
      <c r="AQ18" s="38">
        <f t="shared" si="7"/>
        <v>-13.504003383644937</v>
      </c>
      <c r="AR18" s="38">
        <f t="shared" si="8"/>
        <v>-14.324161876665469</v>
      </c>
      <c r="AS18" s="38">
        <f t="shared" si="9"/>
        <v>-13.339971685040831</v>
      </c>
    </row>
    <row r="19" spans="1:45">
      <c r="A19" s="3">
        <v>18</v>
      </c>
      <c r="B19" s="67">
        <v>39678</v>
      </c>
      <c r="C19" s="4"/>
      <c r="D19" s="4"/>
      <c r="E19" s="139"/>
      <c r="F19" s="19"/>
      <c r="G19" s="17"/>
      <c r="H19" s="76">
        <v>-13.871609432</v>
      </c>
      <c r="L19" s="39"/>
      <c r="M19" s="39"/>
      <c r="N19" s="39"/>
      <c r="O19" s="39"/>
      <c r="P19" s="39"/>
      <c r="Q19" s="39"/>
      <c r="R19" s="39"/>
      <c r="AH19" s="10">
        <f t="shared" si="0"/>
        <v>-16.194557859922181</v>
      </c>
      <c r="AI19" s="10">
        <f t="shared" si="1"/>
        <v>-17.060950847492027</v>
      </c>
      <c r="AJ19" s="10">
        <f t="shared" si="2"/>
        <v>-15.328164872352335</v>
      </c>
      <c r="AM19" s="38">
        <f t="shared" si="3"/>
        <v>-13.83206678085315</v>
      </c>
      <c r="AN19" s="38">
        <f t="shared" si="4"/>
        <v>-13.996098479457256</v>
      </c>
      <c r="AO19" s="38">
        <f t="shared" si="5"/>
        <v>-13.668035082249045</v>
      </c>
      <c r="AP19" s="38">
        <f t="shared" si="6"/>
        <v>-14.160130178061364</v>
      </c>
      <c r="AQ19" s="38">
        <f t="shared" si="7"/>
        <v>-13.504003383644937</v>
      </c>
      <c r="AR19" s="38">
        <f t="shared" si="8"/>
        <v>-14.324161876665469</v>
      </c>
      <c r="AS19" s="38">
        <f t="shared" si="9"/>
        <v>-13.339971685040831</v>
      </c>
    </row>
    <row r="20" spans="1:45">
      <c r="A20" s="3">
        <v>19</v>
      </c>
      <c r="B20" s="67">
        <v>39678</v>
      </c>
      <c r="C20" s="4"/>
      <c r="D20" s="4"/>
      <c r="E20" s="139"/>
      <c r="F20" s="19"/>
      <c r="G20" s="17"/>
      <c r="H20" s="76">
        <v>-14.160751518000001</v>
      </c>
      <c r="L20" s="39"/>
      <c r="M20" s="39"/>
      <c r="N20" s="39"/>
      <c r="O20" s="39"/>
      <c r="P20" s="39"/>
      <c r="Q20" s="39"/>
      <c r="R20" s="39"/>
      <c r="AH20" s="10">
        <f t="shared" si="0"/>
        <v>-16.194557859922181</v>
      </c>
      <c r="AI20" s="10">
        <f t="shared" si="1"/>
        <v>-17.060950847492027</v>
      </c>
      <c r="AJ20" s="10">
        <f t="shared" si="2"/>
        <v>-15.328164872352335</v>
      </c>
      <c r="AM20" s="38">
        <f t="shared" si="3"/>
        <v>-13.83206678085315</v>
      </c>
      <c r="AN20" s="38">
        <f t="shared" si="4"/>
        <v>-13.996098479457256</v>
      </c>
      <c r="AO20" s="38">
        <f t="shared" si="5"/>
        <v>-13.668035082249045</v>
      </c>
      <c r="AP20" s="38">
        <f t="shared" si="6"/>
        <v>-14.160130178061364</v>
      </c>
      <c r="AQ20" s="38">
        <f t="shared" si="7"/>
        <v>-13.504003383644937</v>
      </c>
      <c r="AR20" s="38">
        <f t="shared" si="8"/>
        <v>-14.324161876665469</v>
      </c>
      <c r="AS20" s="38">
        <f t="shared" si="9"/>
        <v>-13.339971685040831</v>
      </c>
    </row>
    <row r="21" spans="1:45">
      <c r="A21" s="3">
        <v>20</v>
      </c>
      <c r="B21" s="67">
        <v>39678</v>
      </c>
      <c r="C21" s="4"/>
      <c r="D21" s="4"/>
      <c r="E21" s="139"/>
      <c r="F21" s="19"/>
      <c r="G21" s="17"/>
      <c r="H21" s="76">
        <v>-13.757144498000002</v>
      </c>
      <c r="L21" s="39"/>
      <c r="M21" s="39"/>
      <c r="N21" s="39"/>
      <c r="O21" s="39"/>
      <c r="P21" s="39"/>
      <c r="Q21" s="39"/>
      <c r="R21" s="39"/>
      <c r="AH21" s="10">
        <f t="shared" si="0"/>
        <v>-16.194557859922181</v>
      </c>
      <c r="AI21" s="10">
        <f t="shared" si="1"/>
        <v>-17.060950847492027</v>
      </c>
      <c r="AJ21" s="10">
        <f t="shared" si="2"/>
        <v>-15.328164872352335</v>
      </c>
      <c r="AM21" s="38">
        <f t="shared" si="3"/>
        <v>-13.83206678085315</v>
      </c>
      <c r="AN21" s="38">
        <f t="shared" si="4"/>
        <v>-13.996098479457256</v>
      </c>
      <c r="AO21" s="38">
        <f t="shared" si="5"/>
        <v>-13.668035082249045</v>
      </c>
      <c r="AP21" s="38">
        <f t="shared" si="6"/>
        <v>-14.160130178061364</v>
      </c>
      <c r="AQ21" s="38">
        <f t="shared" si="7"/>
        <v>-13.504003383644937</v>
      </c>
      <c r="AR21" s="38">
        <f t="shared" si="8"/>
        <v>-14.324161876665469</v>
      </c>
      <c r="AS21" s="38">
        <f t="shared" si="9"/>
        <v>-13.339971685040831</v>
      </c>
    </row>
    <row r="22" spans="1:45">
      <c r="A22" s="3">
        <v>21</v>
      </c>
      <c r="B22" s="67">
        <v>39678</v>
      </c>
      <c r="C22" s="4"/>
      <c r="D22" s="4"/>
      <c r="E22" s="139"/>
      <c r="F22" s="19"/>
      <c r="G22" s="17"/>
      <c r="H22" s="76">
        <v>-13.846314432</v>
      </c>
      <c r="L22" s="39"/>
      <c r="M22" s="39"/>
      <c r="N22" s="39"/>
      <c r="O22" s="39"/>
      <c r="P22" s="39"/>
      <c r="Q22" s="39"/>
      <c r="R22" s="39"/>
      <c r="AH22" s="10">
        <f t="shared" si="0"/>
        <v>-16.194557859922181</v>
      </c>
      <c r="AI22" s="10">
        <f t="shared" si="1"/>
        <v>-17.060950847492027</v>
      </c>
      <c r="AJ22" s="10">
        <f t="shared" si="2"/>
        <v>-15.328164872352335</v>
      </c>
      <c r="AM22" s="38">
        <f t="shared" si="3"/>
        <v>-13.83206678085315</v>
      </c>
      <c r="AN22" s="38">
        <f t="shared" si="4"/>
        <v>-13.996098479457256</v>
      </c>
      <c r="AO22" s="38">
        <f t="shared" si="5"/>
        <v>-13.668035082249045</v>
      </c>
      <c r="AP22" s="38">
        <f t="shared" si="6"/>
        <v>-14.160130178061364</v>
      </c>
      <c r="AQ22" s="38">
        <f t="shared" si="7"/>
        <v>-13.504003383644937</v>
      </c>
      <c r="AR22" s="38">
        <f t="shared" si="8"/>
        <v>-14.324161876665469</v>
      </c>
      <c r="AS22" s="38">
        <f t="shared" si="9"/>
        <v>-13.339971685040831</v>
      </c>
    </row>
    <row r="23" spans="1:45">
      <c r="A23" s="3">
        <v>22</v>
      </c>
      <c r="B23" s="67">
        <v>39678</v>
      </c>
      <c r="C23" s="4"/>
      <c r="D23" s="4"/>
      <c r="E23" s="139"/>
      <c r="F23" s="19"/>
      <c r="G23" s="17"/>
      <c r="H23" s="76">
        <v>-13.687360652000002</v>
      </c>
      <c r="L23" s="39"/>
      <c r="M23" s="39"/>
      <c r="N23" s="39"/>
      <c r="O23" s="39"/>
      <c r="P23" s="39"/>
      <c r="Q23" s="39"/>
      <c r="R23" s="39"/>
      <c r="AH23" s="10">
        <f t="shared" si="0"/>
        <v>-16.194557859922181</v>
      </c>
      <c r="AI23" s="10">
        <f t="shared" si="1"/>
        <v>-17.060950847492027</v>
      </c>
      <c r="AJ23" s="10">
        <f t="shared" si="2"/>
        <v>-15.328164872352335</v>
      </c>
      <c r="AM23" s="38">
        <f t="shared" si="3"/>
        <v>-13.83206678085315</v>
      </c>
      <c r="AN23" s="38">
        <f t="shared" si="4"/>
        <v>-13.996098479457256</v>
      </c>
      <c r="AO23" s="38">
        <f t="shared" si="5"/>
        <v>-13.668035082249045</v>
      </c>
      <c r="AP23" s="38">
        <f t="shared" si="6"/>
        <v>-14.160130178061364</v>
      </c>
      <c r="AQ23" s="38">
        <f t="shared" si="7"/>
        <v>-13.504003383644937</v>
      </c>
      <c r="AR23" s="38">
        <f t="shared" si="8"/>
        <v>-14.324161876665469</v>
      </c>
      <c r="AS23" s="38">
        <f t="shared" si="9"/>
        <v>-13.339971685040831</v>
      </c>
    </row>
    <row r="24" spans="1:45">
      <c r="A24" s="3">
        <v>23</v>
      </c>
      <c r="B24" s="67">
        <v>39682</v>
      </c>
      <c r="C24" s="4"/>
      <c r="D24" s="4"/>
      <c r="E24" s="139"/>
      <c r="F24" s="19"/>
      <c r="G24" s="17"/>
      <c r="H24" s="76">
        <v>-13.978592084000002</v>
      </c>
      <c r="L24" s="39"/>
      <c r="M24" s="39"/>
      <c r="N24" s="39"/>
      <c r="O24" s="39"/>
      <c r="P24" s="39"/>
      <c r="Q24" s="39"/>
      <c r="R24" s="39"/>
      <c r="AH24" s="10">
        <f t="shared" si="0"/>
        <v>-16.194557859922181</v>
      </c>
      <c r="AI24" s="10">
        <f t="shared" si="1"/>
        <v>-17.060950847492027</v>
      </c>
      <c r="AJ24" s="10">
        <f t="shared" si="2"/>
        <v>-15.328164872352335</v>
      </c>
      <c r="AM24" s="38">
        <f t="shared" si="3"/>
        <v>-13.83206678085315</v>
      </c>
      <c r="AN24" s="38">
        <f t="shared" si="4"/>
        <v>-13.996098479457256</v>
      </c>
      <c r="AO24" s="38">
        <f t="shared" si="5"/>
        <v>-13.668035082249045</v>
      </c>
      <c r="AP24" s="38">
        <f t="shared" si="6"/>
        <v>-14.160130178061364</v>
      </c>
      <c r="AQ24" s="38">
        <f t="shared" si="7"/>
        <v>-13.504003383644937</v>
      </c>
      <c r="AR24" s="38">
        <f t="shared" si="8"/>
        <v>-14.324161876665469</v>
      </c>
      <c r="AS24" s="38">
        <f t="shared" si="9"/>
        <v>-13.339971685040831</v>
      </c>
    </row>
    <row r="25" spans="1:45">
      <c r="A25" s="3">
        <v>24</v>
      </c>
      <c r="B25" s="67">
        <v>39682</v>
      </c>
      <c r="C25" s="4"/>
      <c r="D25" s="4"/>
      <c r="E25" s="139"/>
      <c r="F25" s="19"/>
      <c r="G25" s="17"/>
      <c r="H25" s="76">
        <v>-13.777991478000001</v>
      </c>
      <c r="L25" s="39"/>
      <c r="M25" s="39"/>
      <c r="N25" s="39"/>
      <c r="O25" s="39"/>
      <c r="P25" s="39"/>
      <c r="Q25" s="39"/>
      <c r="R25" s="39"/>
      <c r="AH25" s="10">
        <f t="shared" si="0"/>
        <v>-16.194557859922181</v>
      </c>
      <c r="AI25" s="10">
        <f t="shared" si="1"/>
        <v>-17.060950847492027</v>
      </c>
      <c r="AJ25" s="10">
        <f t="shared" si="2"/>
        <v>-15.328164872352335</v>
      </c>
      <c r="AM25" s="38">
        <f t="shared" si="3"/>
        <v>-13.83206678085315</v>
      </c>
      <c r="AN25" s="38">
        <f t="shared" si="4"/>
        <v>-13.996098479457256</v>
      </c>
      <c r="AO25" s="38">
        <f t="shared" si="5"/>
        <v>-13.668035082249045</v>
      </c>
      <c r="AP25" s="38">
        <f t="shared" si="6"/>
        <v>-14.160130178061364</v>
      </c>
      <c r="AQ25" s="38">
        <f t="shared" si="7"/>
        <v>-13.504003383644937</v>
      </c>
      <c r="AR25" s="38">
        <f t="shared" si="8"/>
        <v>-14.324161876665469</v>
      </c>
      <c r="AS25" s="38">
        <f t="shared" si="9"/>
        <v>-13.339971685040831</v>
      </c>
    </row>
    <row r="26" spans="1:45">
      <c r="A26" s="3">
        <v>25</v>
      </c>
      <c r="B26" s="67">
        <v>39682</v>
      </c>
      <c r="C26" s="4"/>
      <c r="D26" s="4"/>
      <c r="E26" s="139"/>
      <c r="F26" s="19"/>
      <c r="G26" s="17"/>
      <c r="H26" s="76">
        <v>-13.896383042</v>
      </c>
      <c r="L26" s="39"/>
      <c r="M26" s="39"/>
      <c r="N26" s="39"/>
      <c r="O26" s="39"/>
      <c r="P26" s="39"/>
      <c r="Q26" s="39"/>
      <c r="R26" s="39"/>
      <c r="AH26" s="10">
        <f t="shared" si="0"/>
        <v>-16.194557859922181</v>
      </c>
      <c r="AI26" s="10">
        <f t="shared" si="1"/>
        <v>-17.060950847492027</v>
      </c>
      <c r="AJ26" s="10">
        <f t="shared" si="2"/>
        <v>-15.328164872352335</v>
      </c>
      <c r="AM26" s="38">
        <f t="shared" si="3"/>
        <v>-13.83206678085315</v>
      </c>
      <c r="AN26" s="38">
        <f t="shared" si="4"/>
        <v>-13.996098479457256</v>
      </c>
      <c r="AO26" s="38">
        <f t="shared" si="5"/>
        <v>-13.668035082249045</v>
      </c>
      <c r="AP26" s="38">
        <f t="shared" si="6"/>
        <v>-14.160130178061364</v>
      </c>
      <c r="AQ26" s="38">
        <f t="shared" si="7"/>
        <v>-13.504003383644937</v>
      </c>
      <c r="AR26" s="38">
        <f t="shared" si="8"/>
        <v>-14.324161876665469</v>
      </c>
      <c r="AS26" s="38">
        <f t="shared" si="9"/>
        <v>-13.339971685040831</v>
      </c>
    </row>
    <row r="27" spans="1:45">
      <c r="A27" s="3">
        <v>26</v>
      </c>
      <c r="B27" s="67">
        <v>39682</v>
      </c>
      <c r="C27" s="4"/>
      <c r="D27" s="4"/>
      <c r="E27" s="139"/>
      <c r="F27" s="19"/>
      <c r="G27" s="17"/>
      <c r="H27" s="76">
        <v>-13.972053074000002</v>
      </c>
      <c r="L27" s="39"/>
      <c r="M27" s="39"/>
      <c r="N27" s="39"/>
      <c r="O27" s="39"/>
      <c r="P27" s="39"/>
      <c r="Q27" s="39"/>
      <c r="R27" s="39"/>
      <c r="AH27" s="10">
        <f t="shared" si="0"/>
        <v>-16.194557859922181</v>
      </c>
      <c r="AI27" s="10">
        <f t="shared" si="1"/>
        <v>-17.060950847492027</v>
      </c>
      <c r="AJ27" s="10">
        <f t="shared" si="2"/>
        <v>-15.328164872352335</v>
      </c>
      <c r="AM27" s="38">
        <f t="shared" si="3"/>
        <v>-13.83206678085315</v>
      </c>
      <c r="AN27" s="38">
        <f t="shared" si="4"/>
        <v>-13.996098479457256</v>
      </c>
      <c r="AO27" s="38">
        <f t="shared" si="5"/>
        <v>-13.668035082249045</v>
      </c>
      <c r="AP27" s="38">
        <f t="shared" si="6"/>
        <v>-14.160130178061364</v>
      </c>
      <c r="AQ27" s="38">
        <f t="shared" si="7"/>
        <v>-13.504003383644937</v>
      </c>
      <c r="AR27" s="38">
        <f t="shared" si="8"/>
        <v>-14.324161876665469</v>
      </c>
      <c r="AS27" s="38">
        <f t="shared" si="9"/>
        <v>-13.339971685040831</v>
      </c>
    </row>
    <row r="28" spans="1:45">
      <c r="A28" s="3">
        <v>27</v>
      </c>
      <c r="B28" s="67">
        <v>39682</v>
      </c>
      <c r="C28" s="4"/>
      <c r="D28" s="4"/>
      <c r="E28" s="139"/>
      <c r="F28" s="19"/>
      <c r="G28" s="17"/>
      <c r="H28" s="76">
        <v>-13.631466964000001</v>
      </c>
      <c r="L28" s="39"/>
      <c r="M28" s="39"/>
      <c r="N28" s="39"/>
      <c r="O28" s="39"/>
      <c r="P28" s="39"/>
      <c r="Q28" s="39"/>
      <c r="R28" s="39"/>
      <c r="AH28" s="10">
        <f t="shared" si="0"/>
        <v>-16.194557859922181</v>
      </c>
      <c r="AI28" s="10">
        <f t="shared" si="1"/>
        <v>-17.060950847492027</v>
      </c>
      <c r="AJ28" s="10">
        <f t="shared" si="2"/>
        <v>-15.328164872352335</v>
      </c>
      <c r="AM28" s="38">
        <f t="shared" si="3"/>
        <v>-13.83206678085315</v>
      </c>
      <c r="AN28" s="38">
        <f t="shared" si="4"/>
        <v>-13.996098479457256</v>
      </c>
      <c r="AO28" s="38">
        <f t="shared" si="5"/>
        <v>-13.668035082249045</v>
      </c>
      <c r="AP28" s="38">
        <f t="shared" si="6"/>
        <v>-14.160130178061364</v>
      </c>
      <c r="AQ28" s="38">
        <f t="shared" si="7"/>
        <v>-13.504003383644937</v>
      </c>
      <c r="AR28" s="38">
        <f t="shared" si="8"/>
        <v>-14.324161876665469</v>
      </c>
      <c r="AS28" s="38">
        <f t="shared" si="9"/>
        <v>-13.339971685040831</v>
      </c>
    </row>
    <row r="29" spans="1:45">
      <c r="A29" s="3">
        <v>28</v>
      </c>
      <c r="B29" s="67">
        <v>39682</v>
      </c>
      <c r="C29" s="4"/>
      <c r="D29" s="4"/>
      <c r="E29" s="139"/>
      <c r="F29" s="19"/>
      <c r="G29" s="17"/>
      <c r="H29" s="76">
        <v>-13.761121846000002</v>
      </c>
      <c r="L29" s="39"/>
      <c r="M29" s="39"/>
      <c r="N29" s="39"/>
      <c r="O29" s="39"/>
      <c r="P29" s="39"/>
      <c r="Q29" s="39"/>
      <c r="R29" s="39"/>
      <c r="AH29" s="10">
        <f t="shared" si="0"/>
        <v>-16.194557859922181</v>
      </c>
      <c r="AI29" s="10">
        <f t="shared" si="1"/>
        <v>-17.060950847492027</v>
      </c>
      <c r="AJ29" s="10">
        <f t="shared" si="2"/>
        <v>-15.328164872352335</v>
      </c>
      <c r="AM29" s="38">
        <f t="shared" si="3"/>
        <v>-13.83206678085315</v>
      </c>
      <c r="AN29" s="38">
        <f t="shared" si="4"/>
        <v>-13.996098479457256</v>
      </c>
      <c r="AO29" s="38">
        <f t="shared" si="5"/>
        <v>-13.668035082249045</v>
      </c>
      <c r="AP29" s="38">
        <f t="shared" si="6"/>
        <v>-14.160130178061364</v>
      </c>
      <c r="AQ29" s="38">
        <f t="shared" si="7"/>
        <v>-13.504003383644937</v>
      </c>
      <c r="AR29" s="38">
        <f t="shared" si="8"/>
        <v>-14.324161876665469</v>
      </c>
      <c r="AS29" s="38">
        <f t="shared" si="9"/>
        <v>-13.339971685040831</v>
      </c>
    </row>
    <row r="30" spans="1:45">
      <c r="A30" s="3">
        <v>29</v>
      </c>
      <c r="B30" s="67">
        <v>39682</v>
      </c>
      <c r="C30" s="4"/>
      <c r="D30" s="4"/>
      <c r="E30" s="139"/>
      <c r="F30" s="19"/>
      <c r="G30" s="17"/>
      <c r="H30" s="76">
        <v>-13.815380422</v>
      </c>
      <c r="L30" s="39"/>
      <c r="M30" s="39"/>
      <c r="N30" s="39"/>
      <c r="O30" s="39"/>
      <c r="P30" s="39"/>
      <c r="Q30" s="39"/>
      <c r="R30" s="39"/>
      <c r="AH30" s="10">
        <f t="shared" si="0"/>
        <v>-16.194557859922181</v>
      </c>
      <c r="AI30" s="10">
        <f t="shared" si="1"/>
        <v>-17.060950847492027</v>
      </c>
      <c r="AJ30" s="10">
        <f t="shared" si="2"/>
        <v>-15.328164872352335</v>
      </c>
      <c r="AM30" s="38">
        <f t="shared" si="3"/>
        <v>-13.83206678085315</v>
      </c>
      <c r="AN30" s="38">
        <f t="shared" si="4"/>
        <v>-13.996098479457256</v>
      </c>
      <c r="AO30" s="38">
        <f t="shared" si="5"/>
        <v>-13.668035082249045</v>
      </c>
      <c r="AP30" s="38">
        <f t="shared" si="6"/>
        <v>-14.160130178061364</v>
      </c>
      <c r="AQ30" s="38">
        <f t="shared" si="7"/>
        <v>-13.504003383644937</v>
      </c>
      <c r="AR30" s="38">
        <f t="shared" si="8"/>
        <v>-14.324161876665469</v>
      </c>
      <c r="AS30" s="38">
        <f t="shared" si="9"/>
        <v>-13.339971685040831</v>
      </c>
    </row>
    <row r="31" spans="1:45">
      <c r="A31" s="3">
        <v>30</v>
      </c>
      <c r="B31" s="67">
        <v>39700</v>
      </c>
      <c r="C31" s="71">
        <v>4.7E-2</v>
      </c>
      <c r="D31" s="71" t="s">
        <v>9</v>
      </c>
      <c r="E31" s="140" t="s">
        <v>10</v>
      </c>
      <c r="F31" s="24">
        <v>-16.943090000000002</v>
      </c>
      <c r="G31" s="69">
        <v>20.672782230954983</v>
      </c>
      <c r="H31" s="76">
        <f>1.0275*F31+2.8041</f>
        <v>-14.604924975000001</v>
      </c>
      <c r="I31" s="9">
        <v>-13.893000000000001</v>
      </c>
      <c r="L31" s="39"/>
      <c r="M31" s="39"/>
      <c r="N31" s="39"/>
      <c r="O31" s="39"/>
      <c r="P31" s="39"/>
      <c r="Q31" s="39"/>
      <c r="R31" s="39"/>
      <c r="AH31" s="10">
        <f t="shared" si="0"/>
        <v>-16.194557859922181</v>
      </c>
      <c r="AI31" s="10">
        <f t="shared" si="1"/>
        <v>-17.060950847492027</v>
      </c>
      <c r="AJ31" s="10">
        <f t="shared" si="2"/>
        <v>-15.328164872352335</v>
      </c>
      <c r="AM31" s="38">
        <f t="shared" si="3"/>
        <v>-13.83206678085315</v>
      </c>
      <c r="AN31" s="38">
        <f t="shared" si="4"/>
        <v>-13.996098479457256</v>
      </c>
      <c r="AO31" s="38">
        <f t="shared" si="5"/>
        <v>-13.668035082249045</v>
      </c>
      <c r="AP31" s="38">
        <f t="shared" si="6"/>
        <v>-14.160130178061364</v>
      </c>
      <c r="AQ31" s="38">
        <f t="shared" si="7"/>
        <v>-13.504003383644937</v>
      </c>
      <c r="AR31" s="38">
        <f t="shared" si="8"/>
        <v>-14.324161876665469</v>
      </c>
      <c r="AS31" s="38">
        <f t="shared" si="9"/>
        <v>-13.339971685040831</v>
      </c>
    </row>
    <row r="32" spans="1:45">
      <c r="A32" s="3">
        <v>31</v>
      </c>
      <c r="B32" s="67">
        <v>39700</v>
      </c>
      <c r="C32" s="71">
        <v>4.7E-2</v>
      </c>
      <c r="D32" s="71" t="s">
        <v>11</v>
      </c>
      <c r="E32" s="140" t="s">
        <v>10</v>
      </c>
      <c r="F32" s="24">
        <v>-16.697690000000001</v>
      </c>
      <c r="G32" s="69">
        <v>20.597575621411234</v>
      </c>
      <c r="H32" s="76">
        <f>1.0275*F32+2.8041</f>
        <v>-14.352776475000004</v>
      </c>
      <c r="I32" s="9">
        <v>-13.893000000000001</v>
      </c>
      <c r="L32" s="39"/>
      <c r="M32" s="39"/>
      <c r="N32" s="39"/>
      <c r="O32" s="39"/>
      <c r="P32" s="39"/>
      <c r="Q32" s="39"/>
      <c r="R32" s="39"/>
      <c r="AH32" s="10">
        <f t="shared" si="0"/>
        <v>-16.194557859922181</v>
      </c>
      <c r="AI32" s="10">
        <f t="shared" si="1"/>
        <v>-17.060950847492027</v>
      </c>
      <c r="AJ32" s="10">
        <f t="shared" si="2"/>
        <v>-15.328164872352335</v>
      </c>
      <c r="AM32" s="38">
        <f t="shared" si="3"/>
        <v>-13.83206678085315</v>
      </c>
      <c r="AN32" s="38">
        <f t="shared" si="4"/>
        <v>-13.996098479457256</v>
      </c>
      <c r="AO32" s="38">
        <f t="shared" si="5"/>
        <v>-13.668035082249045</v>
      </c>
      <c r="AP32" s="38">
        <f t="shared" si="6"/>
        <v>-14.160130178061364</v>
      </c>
      <c r="AQ32" s="38">
        <f t="shared" si="7"/>
        <v>-13.504003383644937</v>
      </c>
      <c r="AR32" s="38">
        <f t="shared" si="8"/>
        <v>-14.324161876665469</v>
      </c>
      <c r="AS32" s="38">
        <f t="shared" si="9"/>
        <v>-13.339971685040831</v>
      </c>
    </row>
    <row r="33" spans="1:45">
      <c r="A33" s="3">
        <v>32</v>
      </c>
      <c r="B33" s="67">
        <v>39700</v>
      </c>
      <c r="C33" s="71">
        <v>5.1999999999999998E-2</v>
      </c>
      <c r="D33" s="71" t="s">
        <v>12</v>
      </c>
      <c r="E33" s="140" t="s">
        <v>10</v>
      </c>
      <c r="F33" s="24">
        <v>-15.93689</v>
      </c>
      <c r="G33" s="69">
        <v>19.22794392716558</v>
      </c>
      <c r="H33" s="76">
        <f>1.0275*F33+2.8041</f>
        <v>-13.571054475000002</v>
      </c>
      <c r="I33" s="9">
        <v>-13.893000000000001</v>
      </c>
      <c r="L33" s="41"/>
      <c r="M33" s="41"/>
      <c r="N33" s="41"/>
      <c r="O33" s="41"/>
      <c r="P33" s="41"/>
      <c r="Q33" s="41"/>
      <c r="R33" s="41"/>
      <c r="AH33" s="10">
        <f t="shared" si="0"/>
        <v>-16.194557859922181</v>
      </c>
      <c r="AI33" s="10">
        <f t="shared" si="1"/>
        <v>-17.060950847492027</v>
      </c>
      <c r="AJ33" s="10">
        <f t="shared" si="2"/>
        <v>-15.328164872352335</v>
      </c>
      <c r="AM33" s="38">
        <f t="shared" si="3"/>
        <v>-13.83206678085315</v>
      </c>
      <c r="AN33" s="38">
        <f t="shared" si="4"/>
        <v>-13.996098479457256</v>
      </c>
      <c r="AO33" s="38">
        <f t="shared" si="5"/>
        <v>-13.668035082249045</v>
      </c>
      <c r="AP33" s="38">
        <f t="shared" si="6"/>
        <v>-14.160130178061364</v>
      </c>
      <c r="AQ33" s="38">
        <f t="shared" si="7"/>
        <v>-13.504003383644937</v>
      </c>
      <c r="AR33" s="38">
        <f t="shared" si="8"/>
        <v>-14.324161876665469</v>
      </c>
      <c r="AS33" s="38">
        <f t="shared" si="9"/>
        <v>-13.339971685040831</v>
      </c>
    </row>
    <row r="34" spans="1:45">
      <c r="A34" s="3">
        <v>33</v>
      </c>
      <c r="B34" s="67">
        <v>39700</v>
      </c>
      <c r="C34" s="71">
        <v>4.9000000000000002E-2</v>
      </c>
      <c r="D34" s="71" t="s">
        <v>13</v>
      </c>
      <c r="E34" s="140" t="s">
        <v>10</v>
      </c>
      <c r="F34" s="24">
        <v>-16.81119</v>
      </c>
      <c r="G34" s="69">
        <v>16.658882057769016</v>
      </c>
      <c r="H34" s="76">
        <f>1.0275*F34+2.8041</f>
        <v>-14.469397725000002</v>
      </c>
      <c r="I34" s="9">
        <v>-13.893000000000001</v>
      </c>
      <c r="AH34" s="10">
        <f t="shared" si="0"/>
        <v>-16.194557859922181</v>
      </c>
      <c r="AI34" s="10">
        <f t="shared" si="1"/>
        <v>-17.060950847492027</v>
      </c>
      <c r="AJ34" s="10">
        <f t="shared" si="2"/>
        <v>-15.328164872352335</v>
      </c>
      <c r="AM34" s="38">
        <f t="shared" si="3"/>
        <v>-13.83206678085315</v>
      </c>
      <c r="AN34" s="38">
        <f t="shared" si="4"/>
        <v>-13.996098479457256</v>
      </c>
      <c r="AO34" s="38">
        <f t="shared" si="5"/>
        <v>-13.668035082249045</v>
      </c>
      <c r="AP34" s="38">
        <f t="shared" si="6"/>
        <v>-14.160130178061364</v>
      </c>
      <c r="AQ34" s="38">
        <f t="shared" si="7"/>
        <v>-13.504003383644937</v>
      </c>
      <c r="AR34" s="38">
        <f t="shared" si="8"/>
        <v>-14.324161876665469</v>
      </c>
      <c r="AS34" s="38">
        <f t="shared" si="9"/>
        <v>-13.339971685040831</v>
      </c>
    </row>
    <row r="35" spans="1:45">
      <c r="A35" s="3">
        <v>34</v>
      </c>
      <c r="B35" s="67">
        <v>39709</v>
      </c>
      <c r="C35" s="72">
        <v>5.1999999999999998E-2</v>
      </c>
      <c r="D35" s="72" t="s">
        <v>13</v>
      </c>
      <c r="E35" s="147" t="s">
        <v>10</v>
      </c>
      <c r="F35" s="69">
        <v>-16.101179999999999</v>
      </c>
      <c r="G35" s="69">
        <v>19.745879068950458</v>
      </c>
      <c r="H35" s="76">
        <f>(1.0198*F35)+2.7012</f>
        <v>-13.718783364</v>
      </c>
      <c r="I35" s="9">
        <v>-13.893000000000001</v>
      </c>
      <c r="AH35" s="10">
        <f t="shared" si="0"/>
        <v>-16.194557859922181</v>
      </c>
      <c r="AI35" s="10">
        <f t="shared" si="1"/>
        <v>-17.060950847492027</v>
      </c>
      <c r="AJ35" s="10">
        <f t="shared" si="2"/>
        <v>-15.328164872352335</v>
      </c>
      <c r="AM35" s="38">
        <f t="shared" si="3"/>
        <v>-13.83206678085315</v>
      </c>
      <c r="AN35" s="38">
        <f t="shared" si="4"/>
        <v>-13.996098479457256</v>
      </c>
      <c r="AO35" s="38">
        <f t="shared" si="5"/>
        <v>-13.668035082249045</v>
      </c>
      <c r="AP35" s="38">
        <f t="shared" si="6"/>
        <v>-14.160130178061364</v>
      </c>
      <c r="AQ35" s="38">
        <f t="shared" si="7"/>
        <v>-13.504003383644937</v>
      </c>
      <c r="AR35" s="38">
        <f t="shared" si="8"/>
        <v>-14.324161876665469</v>
      </c>
      <c r="AS35" s="38">
        <f t="shared" si="9"/>
        <v>-13.339971685040831</v>
      </c>
    </row>
    <row r="36" spans="1:45">
      <c r="A36" s="3">
        <v>35</v>
      </c>
      <c r="B36" s="67">
        <v>39709</v>
      </c>
      <c r="C36" s="72">
        <v>4.5999999999999999E-2</v>
      </c>
      <c r="D36" s="72" t="s">
        <v>9</v>
      </c>
      <c r="E36" s="147" t="s">
        <v>10</v>
      </c>
      <c r="F36" s="69">
        <v>-16.297049999999999</v>
      </c>
      <c r="G36" s="69">
        <v>21.557097073404403</v>
      </c>
      <c r="H36" s="76">
        <f>(1.0198*F36)+2.7012</f>
        <v>-13.918531590000001</v>
      </c>
      <c r="I36" s="9">
        <v>-13.893000000000001</v>
      </c>
      <c r="AH36" s="10">
        <f t="shared" si="0"/>
        <v>-16.194557859922181</v>
      </c>
      <c r="AI36" s="10">
        <f t="shared" si="1"/>
        <v>-17.060950847492027</v>
      </c>
      <c r="AJ36" s="10">
        <f t="shared" si="2"/>
        <v>-15.328164872352335</v>
      </c>
      <c r="AM36" s="38">
        <f t="shared" si="3"/>
        <v>-13.83206678085315</v>
      </c>
      <c r="AN36" s="38">
        <f t="shared" si="4"/>
        <v>-13.996098479457256</v>
      </c>
      <c r="AO36" s="38">
        <f t="shared" si="5"/>
        <v>-13.668035082249045</v>
      </c>
      <c r="AP36" s="38">
        <f t="shared" si="6"/>
        <v>-14.160130178061364</v>
      </c>
      <c r="AQ36" s="38">
        <f t="shared" si="7"/>
        <v>-13.504003383644937</v>
      </c>
      <c r="AR36" s="38">
        <f t="shared" si="8"/>
        <v>-14.324161876665469</v>
      </c>
      <c r="AS36" s="38">
        <f t="shared" si="9"/>
        <v>-13.339971685040831</v>
      </c>
    </row>
    <row r="37" spans="1:45">
      <c r="A37" s="3">
        <v>36</v>
      </c>
      <c r="B37" s="67">
        <v>39709</v>
      </c>
      <c r="C37" s="72">
        <v>4.9000000000000002E-2</v>
      </c>
      <c r="D37" s="72" t="s">
        <v>11</v>
      </c>
      <c r="E37" s="147" t="s">
        <v>10</v>
      </c>
      <c r="F37" s="69">
        <v>-16.382629999999999</v>
      </c>
      <c r="G37" s="69">
        <v>21.443078001010473</v>
      </c>
      <c r="H37" s="76">
        <f>(1.0198*F37)+2.7012</f>
        <v>-14.005806073999999</v>
      </c>
      <c r="I37" s="9">
        <v>-13.893000000000001</v>
      </c>
      <c r="AH37" s="10">
        <f t="shared" si="0"/>
        <v>-16.194557859922181</v>
      </c>
      <c r="AI37" s="10">
        <f t="shared" si="1"/>
        <v>-17.060950847492027</v>
      </c>
      <c r="AJ37" s="10">
        <f t="shared" si="2"/>
        <v>-15.328164872352335</v>
      </c>
      <c r="AM37" s="38">
        <f t="shared" si="3"/>
        <v>-13.83206678085315</v>
      </c>
      <c r="AN37" s="38">
        <f t="shared" si="4"/>
        <v>-13.996098479457256</v>
      </c>
      <c r="AO37" s="38">
        <f t="shared" si="5"/>
        <v>-13.668035082249045</v>
      </c>
      <c r="AP37" s="38">
        <f t="shared" si="6"/>
        <v>-14.160130178061364</v>
      </c>
      <c r="AQ37" s="38">
        <f t="shared" si="7"/>
        <v>-13.504003383644937</v>
      </c>
      <c r="AR37" s="38">
        <f t="shared" si="8"/>
        <v>-14.324161876665469</v>
      </c>
      <c r="AS37" s="38">
        <f t="shared" si="9"/>
        <v>-13.339971685040831</v>
      </c>
    </row>
    <row r="38" spans="1:45">
      <c r="A38" s="3">
        <v>37</v>
      </c>
      <c r="B38" s="28">
        <v>39709</v>
      </c>
      <c r="C38" s="5">
        <v>4.4999999999999998E-2</v>
      </c>
      <c r="D38" s="5" t="s">
        <v>6</v>
      </c>
      <c r="E38" s="36" t="s">
        <v>10</v>
      </c>
      <c r="F38" s="17">
        <v>-16.151340000000001</v>
      </c>
      <c r="G38" s="17">
        <v>19.808175520503323</v>
      </c>
      <c r="H38" s="25">
        <f>(1.0198*F38)+2.7012</f>
        <v>-13.769936532000003</v>
      </c>
      <c r="I38" s="9">
        <v>-13.893000000000001</v>
      </c>
      <c r="AH38" s="10">
        <f t="shared" si="0"/>
        <v>-16.194557859922181</v>
      </c>
      <c r="AI38" s="10">
        <f t="shared" si="1"/>
        <v>-17.060950847492027</v>
      </c>
      <c r="AJ38" s="10">
        <f t="shared" si="2"/>
        <v>-15.328164872352335</v>
      </c>
      <c r="AM38" s="38">
        <f t="shared" si="3"/>
        <v>-13.83206678085315</v>
      </c>
      <c r="AN38" s="38">
        <f t="shared" si="4"/>
        <v>-13.996098479457256</v>
      </c>
      <c r="AO38" s="38">
        <f t="shared" si="5"/>
        <v>-13.668035082249045</v>
      </c>
      <c r="AP38" s="38">
        <f t="shared" si="6"/>
        <v>-14.160130178061364</v>
      </c>
      <c r="AQ38" s="38">
        <f t="shared" si="7"/>
        <v>-13.504003383644937</v>
      </c>
      <c r="AR38" s="38">
        <f t="shared" si="8"/>
        <v>-14.324161876665469</v>
      </c>
      <c r="AS38" s="38">
        <f t="shared" si="9"/>
        <v>-13.339971685040831</v>
      </c>
    </row>
    <row r="39" spans="1:45">
      <c r="A39" s="3">
        <v>38</v>
      </c>
      <c r="B39" s="28">
        <v>39710</v>
      </c>
      <c r="C39" s="4">
        <v>5.1999999999999998E-2</v>
      </c>
      <c r="D39" s="4" t="s">
        <v>13</v>
      </c>
      <c r="E39" s="139" t="s">
        <v>10</v>
      </c>
      <c r="F39" s="19">
        <v>-16.520140000000001</v>
      </c>
      <c r="G39" s="17">
        <v>22.109180514945784</v>
      </c>
      <c r="H39" s="25">
        <f>(1.0496*F39)+3.6091</f>
        <v>-13.730438944000005</v>
      </c>
      <c r="I39" s="9">
        <v>-13.893000000000001</v>
      </c>
      <c r="AH39" s="10">
        <f t="shared" si="0"/>
        <v>-16.194557859922181</v>
      </c>
      <c r="AI39" s="10">
        <f t="shared" si="1"/>
        <v>-17.060950847492027</v>
      </c>
      <c r="AJ39" s="10">
        <f t="shared" si="2"/>
        <v>-15.328164872352335</v>
      </c>
      <c r="AM39" s="38">
        <f t="shared" si="3"/>
        <v>-13.83206678085315</v>
      </c>
      <c r="AN39" s="38">
        <f t="shared" si="4"/>
        <v>-13.996098479457256</v>
      </c>
      <c r="AO39" s="38">
        <f t="shared" si="5"/>
        <v>-13.668035082249045</v>
      </c>
      <c r="AP39" s="38">
        <f t="shared" si="6"/>
        <v>-14.160130178061364</v>
      </c>
      <c r="AQ39" s="38">
        <f t="shared" si="7"/>
        <v>-13.504003383644937</v>
      </c>
      <c r="AR39" s="38">
        <f t="shared" si="8"/>
        <v>-14.324161876665469</v>
      </c>
      <c r="AS39" s="38">
        <f t="shared" si="9"/>
        <v>-13.339971685040831</v>
      </c>
    </row>
    <row r="40" spans="1:45">
      <c r="A40" s="3">
        <v>39</v>
      </c>
      <c r="B40" s="28">
        <v>39710</v>
      </c>
      <c r="C40" s="4">
        <v>5.1999999999999998E-2</v>
      </c>
      <c r="D40" s="4" t="s">
        <v>6</v>
      </c>
      <c r="E40" s="139" t="s">
        <v>10</v>
      </c>
      <c r="F40" s="19">
        <v>-16.704899999999999</v>
      </c>
      <c r="G40" s="17">
        <v>20.950823620302881</v>
      </c>
      <c r="H40" s="25">
        <f>(1.0496*F40)+3.6091</f>
        <v>-13.924363040000001</v>
      </c>
      <c r="I40" s="9">
        <v>-13.893000000000001</v>
      </c>
      <c r="AH40" s="10">
        <f t="shared" si="0"/>
        <v>-16.194557859922181</v>
      </c>
      <c r="AI40" s="10">
        <f t="shared" si="1"/>
        <v>-17.060950847492027</v>
      </c>
      <c r="AJ40" s="10">
        <f t="shared" si="2"/>
        <v>-15.328164872352335</v>
      </c>
      <c r="AM40" s="38">
        <f t="shared" si="3"/>
        <v>-13.83206678085315</v>
      </c>
      <c r="AN40" s="38">
        <f t="shared" si="4"/>
        <v>-13.996098479457256</v>
      </c>
      <c r="AO40" s="38">
        <f t="shared" si="5"/>
        <v>-13.668035082249045</v>
      </c>
      <c r="AP40" s="38">
        <f t="shared" si="6"/>
        <v>-14.160130178061364</v>
      </c>
      <c r="AQ40" s="38">
        <f t="shared" si="7"/>
        <v>-13.504003383644937</v>
      </c>
      <c r="AR40" s="38">
        <f t="shared" si="8"/>
        <v>-14.324161876665469</v>
      </c>
      <c r="AS40" s="38">
        <f t="shared" si="9"/>
        <v>-13.339971685040831</v>
      </c>
    </row>
    <row r="41" spans="1:45">
      <c r="A41" s="3">
        <v>40</v>
      </c>
      <c r="B41" s="28">
        <v>39710</v>
      </c>
      <c r="C41" s="4">
        <v>4.5999999999999999E-2</v>
      </c>
      <c r="D41" s="4" t="s">
        <v>11</v>
      </c>
      <c r="E41" s="139" t="s">
        <v>10</v>
      </c>
      <c r="F41" s="19">
        <v>-16.655200000000001</v>
      </c>
      <c r="G41" s="17">
        <v>20.434165776679379</v>
      </c>
      <c r="H41" s="25">
        <f>(1.0496*F41)+3.6091</f>
        <v>-13.872197920000003</v>
      </c>
      <c r="I41" s="9">
        <v>-13.893000000000001</v>
      </c>
      <c r="L41" s="39"/>
      <c r="M41" s="39"/>
      <c r="N41" s="39"/>
      <c r="O41" s="39"/>
      <c r="P41" s="39"/>
      <c r="Q41" s="39"/>
      <c r="R41" s="39"/>
      <c r="AH41" s="10">
        <f t="shared" si="0"/>
        <v>-16.194557859922181</v>
      </c>
      <c r="AI41" s="10">
        <f t="shared" si="1"/>
        <v>-17.060950847492027</v>
      </c>
      <c r="AJ41" s="10">
        <f t="shared" si="2"/>
        <v>-15.328164872352335</v>
      </c>
      <c r="AM41" s="38">
        <f t="shared" si="3"/>
        <v>-13.83206678085315</v>
      </c>
      <c r="AN41" s="38">
        <f t="shared" si="4"/>
        <v>-13.996098479457256</v>
      </c>
      <c r="AO41" s="38">
        <f t="shared" si="5"/>
        <v>-13.668035082249045</v>
      </c>
      <c r="AP41" s="38">
        <f t="shared" si="6"/>
        <v>-14.160130178061364</v>
      </c>
      <c r="AQ41" s="38">
        <f t="shared" si="7"/>
        <v>-13.504003383644937</v>
      </c>
      <c r="AR41" s="38">
        <f t="shared" si="8"/>
        <v>-14.324161876665469</v>
      </c>
      <c r="AS41" s="38">
        <f t="shared" si="9"/>
        <v>-13.339971685040831</v>
      </c>
    </row>
    <row r="42" spans="1:45">
      <c r="A42" s="3">
        <v>41</v>
      </c>
      <c r="B42" s="28">
        <v>39710</v>
      </c>
      <c r="C42" s="4">
        <v>5.8000000000000003E-2</v>
      </c>
      <c r="D42" s="4" t="s">
        <v>9</v>
      </c>
      <c r="E42" s="139" t="s">
        <v>10</v>
      </c>
      <c r="F42" s="19">
        <v>-16.201000000000001</v>
      </c>
      <c r="G42" s="17">
        <v>22.967804501352877</v>
      </c>
      <c r="H42" s="25">
        <f>(1.0496*F42)+3.6091</f>
        <v>-13.395469600000004</v>
      </c>
      <c r="I42" s="9">
        <v>-13.893000000000001</v>
      </c>
      <c r="L42" s="39"/>
      <c r="M42" s="39"/>
      <c r="N42" s="39"/>
      <c r="O42" s="39"/>
      <c r="P42" s="39"/>
      <c r="Q42" s="39"/>
      <c r="R42" s="39"/>
      <c r="AH42" s="10">
        <f t="shared" si="0"/>
        <v>-16.194557859922181</v>
      </c>
      <c r="AI42" s="10">
        <f t="shared" si="1"/>
        <v>-17.060950847492027</v>
      </c>
      <c r="AJ42" s="10">
        <f t="shared" si="2"/>
        <v>-15.328164872352335</v>
      </c>
      <c r="AM42" s="38">
        <f t="shared" si="3"/>
        <v>-13.83206678085315</v>
      </c>
      <c r="AN42" s="38">
        <f t="shared" si="4"/>
        <v>-13.996098479457256</v>
      </c>
      <c r="AO42" s="38">
        <f t="shared" si="5"/>
        <v>-13.668035082249045</v>
      </c>
      <c r="AP42" s="38">
        <f t="shared" si="6"/>
        <v>-14.160130178061364</v>
      </c>
      <c r="AQ42" s="38">
        <f t="shared" si="7"/>
        <v>-13.504003383644937</v>
      </c>
      <c r="AR42" s="38">
        <f t="shared" si="8"/>
        <v>-14.324161876665469</v>
      </c>
      <c r="AS42" s="38">
        <f t="shared" si="9"/>
        <v>-13.339971685040831</v>
      </c>
    </row>
    <row r="43" spans="1:45">
      <c r="A43" s="3">
        <v>42</v>
      </c>
      <c r="B43" s="28">
        <v>39717</v>
      </c>
      <c r="C43" s="4">
        <v>0.05</v>
      </c>
      <c r="D43" s="4" t="s">
        <v>13</v>
      </c>
      <c r="E43" s="139" t="s">
        <v>10</v>
      </c>
      <c r="F43" s="19">
        <v>-16.26803</v>
      </c>
      <c r="G43" s="19">
        <v>23.304010224248948</v>
      </c>
      <c r="H43" s="19">
        <f>(1.0523*F43)+3.3559</f>
        <v>-13.762947969000001</v>
      </c>
      <c r="I43" s="9">
        <v>-13.893000000000001</v>
      </c>
      <c r="J43" s="17"/>
      <c r="L43" s="39"/>
      <c r="M43" s="39"/>
      <c r="N43" s="39"/>
      <c r="O43" s="39"/>
      <c r="P43" s="39"/>
      <c r="Q43" s="39"/>
      <c r="R43" s="39"/>
      <c r="AH43" s="10">
        <f t="shared" si="0"/>
        <v>-16.194557859922181</v>
      </c>
      <c r="AI43" s="10">
        <f>AH43-(3*$AF$3)</f>
        <v>-17.060950847492027</v>
      </c>
      <c r="AJ43" s="10">
        <f>AH43+(3*$AF$3)</f>
        <v>-15.328164872352335</v>
      </c>
      <c r="AM43" s="38">
        <f t="shared" si="3"/>
        <v>-13.83206678085315</v>
      </c>
      <c r="AN43" s="38">
        <f t="shared" si="4"/>
        <v>-13.996098479457256</v>
      </c>
      <c r="AO43" s="38">
        <f t="shared" si="5"/>
        <v>-13.668035082249045</v>
      </c>
      <c r="AP43" s="38">
        <f t="shared" si="6"/>
        <v>-14.160130178061364</v>
      </c>
      <c r="AQ43" s="38">
        <f t="shared" si="7"/>
        <v>-13.504003383644937</v>
      </c>
      <c r="AR43" s="38">
        <f t="shared" si="8"/>
        <v>-14.324161876665469</v>
      </c>
      <c r="AS43" s="38">
        <f t="shared" si="9"/>
        <v>-13.339971685040831</v>
      </c>
    </row>
    <row r="44" spans="1:45">
      <c r="A44" s="3">
        <v>43</v>
      </c>
      <c r="B44" s="28">
        <v>39717</v>
      </c>
      <c r="C44" s="5">
        <v>5.0999999999999997E-2</v>
      </c>
      <c r="D44" s="5" t="s">
        <v>9</v>
      </c>
      <c r="E44" s="36" t="s">
        <v>10</v>
      </c>
      <c r="F44" s="17">
        <v>-16.011800000000001</v>
      </c>
      <c r="G44" s="17">
        <v>22.457172182958555</v>
      </c>
      <c r="H44" s="19">
        <f>(1.0523*F44)+3.3559</f>
        <v>-13.49331714</v>
      </c>
      <c r="I44" s="9">
        <v>-13.893000000000001</v>
      </c>
      <c r="J44" s="17"/>
      <c r="L44" s="39"/>
      <c r="M44" s="39"/>
      <c r="N44" s="39"/>
      <c r="O44" s="39"/>
      <c r="P44" s="39"/>
      <c r="Q44" s="39"/>
      <c r="R44" s="39"/>
      <c r="AH44" s="10">
        <f t="shared" si="0"/>
        <v>-16.194557859922181</v>
      </c>
      <c r="AI44" s="10">
        <f t="shared" si="1"/>
        <v>-17.060950847492027</v>
      </c>
      <c r="AJ44" s="10">
        <f t="shared" si="2"/>
        <v>-15.328164872352335</v>
      </c>
      <c r="AM44" s="38">
        <f t="shared" si="3"/>
        <v>-13.83206678085315</v>
      </c>
      <c r="AN44" s="38">
        <f t="shared" si="4"/>
        <v>-13.996098479457256</v>
      </c>
      <c r="AO44" s="38">
        <f t="shared" si="5"/>
        <v>-13.668035082249045</v>
      </c>
      <c r="AP44" s="38">
        <f t="shared" si="6"/>
        <v>-14.160130178061364</v>
      </c>
      <c r="AQ44" s="38">
        <f t="shared" si="7"/>
        <v>-13.504003383644937</v>
      </c>
      <c r="AR44" s="38">
        <f t="shared" si="8"/>
        <v>-14.324161876665469</v>
      </c>
      <c r="AS44" s="38">
        <f t="shared" si="9"/>
        <v>-13.339971685040831</v>
      </c>
    </row>
    <row r="45" spans="1:45">
      <c r="A45" s="3">
        <v>44</v>
      </c>
      <c r="B45" s="28">
        <v>39717</v>
      </c>
      <c r="C45" s="5">
        <v>5.6000000000000001E-2</v>
      </c>
      <c r="D45" s="5" t="s">
        <v>11</v>
      </c>
      <c r="E45" s="36" t="s">
        <v>10</v>
      </c>
      <c r="F45" s="17">
        <v>-16.343979999999998</v>
      </c>
      <c r="G45" s="17">
        <v>21.505801610234116</v>
      </c>
      <c r="H45" s="19">
        <f>(1.0523*F45)+3.3559</f>
        <v>-13.842870153999998</v>
      </c>
      <c r="I45" s="9">
        <v>-13.893000000000001</v>
      </c>
      <c r="J45" s="17"/>
      <c r="L45" s="39"/>
      <c r="M45" s="39"/>
      <c r="N45" s="39"/>
      <c r="O45" s="39"/>
      <c r="P45" s="39"/>
      <c r="Q45" s="39"/>
      <c r="R45" s="39"/>
      <c r="AH45" s="10">
        <f t="shared" si="0"/>
        <v>-16.194557859922181</v>
      </c>
      <c r="AI45" s="10">
        <f t="shared" si="1"/>
        <v>-17.060950847492027</v>
      </c>
      <c r="AJ45" s="10">
        <f t="shared" si="2"/>
        <v>-15.328164872352335</v>
      </c>
      <c r="AM45" s="38">
        <f t="shared" si="3"/>
        <v>-13.83206678085315</v>
      </c>
      <c r="AN45" s="38">
        <f t="shared" si="4"/>
        <v>-13.996098479457256</v>
      </c>
      <c r="AO45" s="38">
        <f t="shared" si="5"/>
        <v>-13.668035082249045</v>
      </c>
      <c r="AP45" s="38">
        <f t="shared" si="6"/>
        <v>-14.160130178061364</v>
      </c>
      <c r="AQ45" s="38">
        <f t="shared" si="7"/>
        <v>-13.504003383644937</v>
      </c>
      <c r="AR45" s="38">
        <f t="shared" si="8"/>
        <v>-14.324161876665469</v>
      </c>
      <c r="AS45" s="38">
        <f t="shared" si="9"/>
        <v>-13.339971685040831</v>
      </c>
    </row>
    <row r="46" spans="1:45">
      <c r="A46" s="3">
        <v>45</v>
      </c>
      <c r="B46" s="28">
        <v>39717</v>
      </c>
      <c r="C46" s="5">
        <v>5.5E-2</v>
      </c>
      <c r="D46" s="5" t="s">
        <v>6</v>
      </c>
      <c r="E46" s="36" t="s">
        <v>10</v>
      </c>
      <c r="F46" s="17">
        <v>-16.426500000000001</v>
      </c>
      <c r="G46" s="17">
        <v>23.289623466950751</v>
      </c>
      <c r="H46" s="24">
        <f>(1.0523*F46)+3.3559</f>
        <v>-13.929705950000001</v>
      </c>
      <c r="I46" s="9">
        <v>-13.893000000000001</v>
      </c>
      <c r="L46" s="39"/>
      <c r="M46" s="39"/>
      <c r="N46" s="39"/>
      <c r="O46" s="39"/>
      <c r="P46" s="39"/>
      <c r="Q46" s="39"/>
      <c r="R46" s="39"/>
      <c r="AH46" s="10">
        <f t="shared" si="0"/>
        <v>-16.194557859922181</v>
      </c>
      <c r="AI46" s="10">
        <f>AH46-(3*$AF$3)</f>
        <v>-17.060950847492027</v>
      </c>
      <c r="AJ46" s="10">
        <f>AH46+(3*$AF$3)</f>
        <v>-15.328164872352335</v>
      </c>
      <c r="AM46" s="38">
        <f t="shared" si="3"/>
        <v>-13.83206678085315</v>
      </c>
      <c r="AN46" s="38">
        <f t="shared" si="4"/>
        <v>-13.996098479457256</v>
      </c>
      <c r="AO46" s="38">
        <f t="shared" si="5"/>
        <v>-13.668035082249045</v>
      </c>
      <c r="AP46" s="38">
        <f t="shared" si="6"/>
        <v>-14.160130178061364</v>
      </c>
      <c r="AQ46" s="38">
        <f t="shared" si="7"/>
        <v>-13.504003383644937</v>
      </c>
      <c r="AR46" s="38">
        <f t="shared" si="8"/>
        <v>-14.324161876665469</v>
      </c>
      <c r="AS46" s="38">
        <f t="shared" si="9"/>
        <v>-13.339971685040831</v>
      </c>
    </row>
    <row r="47" spans="1:45">
      <c r="A47" s="3">
        <v>46</v>
      </c>
      <c r="B47" s="28">
        <v>39721</v>
      </c>
      <c r="C47" s="5">
        <v>5.8999999999999997E-2</v>
      </c>
      <c r="D47" s="5" t="s">
        <v>13</v>
      </c>
      <c r="E47" s="36" t="s">
        <v>10</v>
      </c>
      <c r="F47" s="17">
        <v>-16.15776</v>
      </c>
      <c r="G47" s="17">
        <v>21.590237601438162</v>
      </c>
      <c r="H47" s="24">
        <f>(1.0148*F47)+2.6125</f>
        <v>-13.784394847999998</v>
      </c>
      <c r="I47" s="9">
        <v>-13.893000000000001</v>
      </c>
      <c r="L47" s="39"/>
      <c r="M47" s="39"/>
      <c r="N47" s="39"/>
      <c r="O47" s="39"/>
      <c r="P47" s="39"/>
      <c r="Q47" s="39"/>
      <c r="R47" s="39"/>
      <c r="AH47" s="10">
        <f t="shared" si="0"/>
        <v>-16.194557859922181</v>
      </c>
      <c r="AI47" s="10">
        <f t="shared" si="1"/>
        <v>-17.060950847492027</v>
      </c>
      <c r="AJ47" s="10">
        <f t="shared" si="2"/>
        <v>-15.328164872352335</v>
      </c>
      <c r="AM47" s="38">
        <f t="shared" si="3"/>
        <v>-13.83206678085315</v>
      </c>
      <c r="AN47" s="38">
        <f t="shared" si="4"/>
        <v>-13.996098479457256</v>
      </c>
      <c r="AO47" s="38">
        <f t="shared" si="5"/>
        <v>-13.668035082249045</v>
      </c>
      <c r="AP47" s="38">
        <f t="shared" si="6"/>
        <v>-14.160130178061364</v>
      </c>
      <c r="AQ47" s="38">
        <f t="shared" si="7"/>
        <v>-13.504003383644937</v>
      </c>
      <c r="AR47" s="38">
        <f t="shared" si="8"/>
        <v>-14.324161876665469</v>
      </c>
      <c r="AS47" s="38">
        <f t="shared" si="9"/>
        <v>-13.339971685040831</v>
      </c>
    </row>
    <row r="48" spans="1:45">
      <c r="A48" s="3">
        <v>47</v>
      </c>
      <c r="B48" s="28">
        <v>39721</v>
      </c>
      <c r="C48" s="5">
        <v>4.9000000000000002E-2</v>
      </c>
      <c r="D48" s="5" t="s">
        <v>9</v>
      </c>
      <c r="E48" s="36" t="s">
        <v>10</v>
      </c>
      <c r="F48" s="17">
        <v>-16.09534</v>
      </c>
      <c r="G48" s="17">
        <v>21.50107635310513</v>
      </c>
      <c r="H48" s="24">
        <f>(1.0148*F48)+2.6125</f>
        <v>-13.721051031999998</v>
      </c>
      <c r="I48" s="9">
        <v>-13.893000000000001</v>
      </c>
      <c r="L48" s="39"/>
      <c r="M48" s="39"/>
      <c r="N48" s="39"/>
      <c r="O48" s="39"/>
      <c r="P48" s="39"/>
      <c r="Q48" s="39"/>
      <c r="R48" s="39"/>
      <c r="AH48" s="10">
        <f t="shared" si="0"/>
        <v>-16.194557859922181</v>
      </c>
      <c r="AI48" s="10">
        <f t="shared" si="1"/>
        <v>-17.060950847492027</v>
      </c>
      <c r="AJ48" s="10">
        <f t="shared" si="2"/>
        <v>-15.328164872352335</v>
      </c>
      <c r="AM48" s="38">
        <f t="shared" si="3"/>
        <v>-13.83206678085315</v>
      </c>
      <c r="AN48" s="38">
        <f t="shared" si="4"/>
        <v>-13.996098479457256</v>
      </c>
      <c r="AO48" s="38">
        <f t="shared" si="5"/>
        <v>-13.668035082249045</v>
      </c>
      <c r="AP48" s="38">
        <f t="shared" si="6"/>
        <v>-14.160130178061364</v>
      </c>
      <c r="AQ48" s="38">
        <f t="shared" si="7"/>
        <v>-13.504003383644937</v>
      </c>
      <c r="AR48" s="38">
        <f t="shared" si="8"/>
        <v>-14.324161876665469</v>
      </c>
      <c r="AS48" s="38">
        <f t="shared" si="9"/>
        <v>-13.339971685040831</v>
      </c>
    </row>
    <row r="49" spans="1:50">
      <c r="A49" s="3">
        <v>48</v>
      </c>
      <c r="B49" s="67">
        <v>39721</v>
      </c>
      <c r="C49" s="72">
        <v>5.1999999999999998E-2</v>
      </c>
      <c r="D49" s="72" t="s">
        <v>11</v>
      </c>
      <c r="E49" s="147" t="s">
        <v>10</v>
      </c>
      <c r="F49" s="69">
        <v>-16.025010000000002</v>
      </c>
      <c r="G49" s="69">
        <v>21.58563545709222</v>
      </c>
      <c r="H49" s="24">
        <f>(1.0148*F49)+2.6125</f>
        <v>-13.649680148000002</v>
      </c>
      <c r="I49" s="9">
        <v>-13.893000000000001</v>
      </c>
      <c r="L49" s="39" t="s">
        <v>96</v>
      </c>
      <c r="M49" s="53">
        <f>AVERAGE(H2:H287)</f>
        <v>-13.83206678085315</v>
      </c>
      <c r="N49" s="39"/>
      <c r="O49" s="39"/>
      <c r="P49" s="39"/>
      <c r="Q49" s="39"/>
      <c r="R49" s="39"/>
      <c r="AH49" s="10">
        <f t="shared" si="0"/>
        <v>-16.194557859922181</v>
      </c>
      <c r="AI49" s="10">
        <f>AH49-(3*$AF$3)</f>
        <v>-17.060950847492027</v>
      </c>
      <c r="AJ49" s="10">
        <f>AH49+(3*$AF$3)</f>
        <v>-15.328164872352335</v>
      </c>
      <c r="AM49" s="38">
        <f t="shared" si="3"/>
        <v>-13.83206678085315</v>
      </c>
      <c r="AN49" s="38">
        <f t="shared" si="4"/>
        <v>-13.996098479457256</v>
      </c>
      <c r="AO49" s="38">
        <f t="shared" si="5"/>
        <v>-13.668035082249045</v>
      </c>
      <c r="AP49" s="38">
        <f t="shared" si="6"/>
        <v>-14.160130178061364</v>
      </c>
      <c r="AQ49" s="38">
        <f t="shared" si="7"/>
        <v>-13.504003383644937</v>
      </c>
      <c r="AR49" s="38">
        <f t="shared" si="8"/>
        <v>-14.324161876665469</v>
      </c>
      <c r="AS49" s="38">
        <f t="shared" si="9"/>
        <v>-13.339971685040831</v>
      </c>
    </row>
    <row r="50" spans="1:50">
      <c r="A50" s="3">
        <v>49</v>
      </c>
      <c r="B50" s="67">
        <v>39721</v>
      </c>
      <c r="C50" s="72">
        <v>4.7E-2</v>
      </c>
      <c r="D50" s="72" t="s">
        <v>6</v>
      </c>
      <c r="E50" s="147" t="s">
        <v>10</v>
      </c>
      <c r="F50" s="69">
        <v>-16.27347</v>
      </c>
      <c r="G50" s="69">
        <v>18.874975317369142</v>
      </c>
      <c r="H50" s="24">
        <f>(1.0148*F50)+2.6125</f>
        <v>-13.901817355999999</v>
      </c>
      <c r="I50" s="9">
        <v>-13.893000000000001</v>
      </c>
      <c r="L50" s="39" t="s">
        <v>97</v>
      </c>
      <c r="M50" s="53">
        <f>STDEV(H2:H287)</f>
        <v>0.1640316986041063</v>
      </c>
      <c r="N50" s="39"/>
      <c r="O50" s="39"/>
      <c r="P50" s="39"/>
      <c r="Q50" s="39"/>
      <c r="R50" s="39"/>
      <c r="AH50" s="10">
        <f t="shared" si="0"/>
        <v>-16.194557859922181</v>
      </c>
      <c r="AI50" s="10">
        <f t="shared" si="1"/>
        <v>-17.060950847492027</v>
      </c>
      <c r="AJ50" s="10">
        <f t="shared" si="2"/>
        <v>-15.328164872352335</v>
      </c>
      <c r="AM50" s="38">
        <f t="shared" si="3"/>
        <v>-13.83206678085315</v>
      </c>
      <c r="AN50" s="38">
        <f t="shared" si="4"/>
        <v>-13.996098479457256</v>
      </c>
      <c r="AO50" s="38">
        <f t="shared" si="5"/>
        <v>-13.668035082249045</v>
      </c>
      <c r="AP50" s="38">
        <f t="shared" si="6"/>
        <v>-14.160130178061364</v>
      </c>
      <c r="AQ50" s="38">
        <f t="shared" si="7"/>
        <v>-13.504003383644937</v>
      </c>
      <c r="AR50" s="38">
        <f t="shared" si="8"/>
        <v>-14.324161876665469</v>
      </c>
      <c r="AS50" s="38">
        <f t="shared" si="9"/>
        <v>-13.339971685040831</v>
      </c>
    </row>
    <row r="51" spans="1:50">
      <c r="A51" s="3">
        <v>50</v>
      </c>
      <c r="B51" s="28">
        <v>39722</v>
      </c>
      <c r="C51" s="4">
        <v>5.1999999999999998E-2</v>
      </c>
      <c r="D51" s="4" t="s">
        <v>13</v>
      </c>
      <c r="E51" s="139" t="s">
        <v>10</v>
      </c>
      <c r="F51" s="17">
        <v>-16.49728</v>
      </c>
      <c r="G51" s="17">
        <v>20.171900880551366</v>
      </c>
      <c r="H51" s="17">
        <f>(1.0263*F51)+2.9595</f>
        <v>-13.971658463999999</v>
      </c>
      <c r="I51" s="9">
        <v>-13.893000000000001</v>
      </c>
      <c r="L51" s="39"/>
      <c r="M51" s="39"/>
      <c r="N51" s="39"/>
      <c r="O51" s="39"/>
      <c r="P51" s="39"/>
      <c r="Q51" s="39"/>
      <c r="R51" s="39"/>
      <c r="AH51" s="10">
        <f t="shared" si="0"/>
        <v>-16.194557859922181</v>
      </c>
      <c r="AI51" s="10">
        <f t="shared" si="1"/>
        <v>-17.060950847492027</v>
      </c>
      <c r="AJ51" s="10">
        <f t="shared" si="2"/>
        <v>-15.328164872352335</v>
      </c>
      <c r="AM51" s="38">
        <f t="shared" si="3"/>
        <v>-13.83206678085315</v>
      </c>
      <c r="AN51" s="38">
        <f t="shared" si="4"/>
        <v>-13.996098479457256</v>
      </c>
      <c r="AO51" s="38">
        <f t="shared" si="5"/>
        <v>-13.668035082249045</v>
      </c>
      <c r="AP51" s="38">
        <f t="shared" si="6"/>
        <v>-14.160130178061364</v>
      </c>
      <c r="AQ51" s="38">
        <f t="shared" si="7"/>
        <v>-13.504003383644937</v>
      </c>
      <c r="AR51" s="38">
        <f t="shared" si="8"/>
        <v>-14.324161876665469</v>
      </c>
      <c r="AS51" s="38">
        <f t="shared" si="9"/>
        <v>-13.339971685040831</v>
      </c>
    </row>
    <row r="52" spans="1:50">
      <c r="A52" s="3">
        <v>51</v>
      </c>
      <c r="B52" s="28">
        <v>39722</v>
      </c>
      <c r="C52" s="4">
        <v>4.9000000000000002E-2</v>
      </c>
      <c r="D52" s="4" t="s">
        <v>9</v>
      </c>
      <c r="E52" s="139" t="s">
        <v>10</v>
      </c>
      <c r="F52" s="17">
        <v>-16.4559</v>
      </c>
      <c r="G52" s="17">
        <v>21.066797891772399</v>
      </c>
      <c r="H52" s="17">
        <f>(1.0263*F52)+2.9595</f>
        <v>-13.92919017</v>
      </c>
      <c r="I52" s="9">
        <v>-13.893000000000001</v>
      </c>
      <c r="L52" s="39"/>
      <c r="M52" s="39"/>
      <c r="N52" s="39"/>
      <c r="O52" s="39"/>
      <c r="P52" s="39"/>
      <c r="Q52" s="39"/>
      <c r="R52" s="39"/>
      <c r="AH52" s="10">
        <f t="shared" si="0"/>
        <v>-16.194557859922181</v>
      </c>
      <c r="AI52" s="10">
        <f>AH52-(3*$AF$3)</f>
        <v>-17.060950847492027</v>
      </c>
      <c r="AJ52" s="10">
        <f>AH52+(3*$AF$3)</f>
        <v>-15.328164872352335</v>
      </c>
      <c r="AM52" s="38">
        <f t="shared" si="3"/>
        <v>-13.83206678085315</v>
      </c>
      <c r="AN52" s="38">
        <f t="shared" si="4"/>
        <v>-13.996098479457256</v>
      </c>
      <c r="AO52" s="38">
        <f t="shared" si="5"/>
        <v>-13.668035082249045</v>
      </c>
      <c r="AP52" s="38">
        <f t="shared" si="6"/>
        <v>-14.160130178061364</v>
      </c>
      <c r="AQ52" s="38">
        <f t="shared" si="7"/>
        <v>-13.504003383644937</v>
      </c>
      <c r="AR52" s="38">
        <f t="shared" si="8"/>
        <v>-14.324161876665469</v>
      </c>
      <c r="AS52" s="38">
        <f t="shared" si="9"/>
        <v>-13.339971685040831</v>
      </c>
    </row>
    <row r="53" spans="1:50">
      <c r="A53" s="3">
        <v>52</v>
      </c>
      <c r="B53" s="28">
        <v>39722</v>
      </c>
      <c r="C53" s="4">
        <v>5.1999999999999998E-2</v>
      </c>
      <c r="D53" s="4" t="s">
        <v>11</v>
      </c>
      <c r="E53" s="139" t="s">
        <v>10</v>
      </c>
      <c r="F53" s="17">
        <v>-16.43084</v>
      </c>
      <c r="G53" s="17">
        <v>20.608852208202588</v>
      </c>
      <c r="H53" s="17">
        <f>(1.0263*F53)+2.9595</f>
        <v>-13.903471091999998</v>
      </c>
      <c r="I53" s="9">
        <v>-13.893000000000001</v>
      </c>
      <c r="L53" s="17"/>
      <c r="M53" s="17"/>
      <c r="N53" s="19"/>
      <c r="O53" s="17"/>
      <c r="P53" s="17"/>
      <c r="Q53" s="19"/>
      <c r="R53" s="19"/>
      <c r="AH53" s="10">
        <f t="shared" si="0"/>
        <v>-16.194557859922181</v>
      </c>
      <c r="AI53" s="10">
        <f t="shared" si="1"/>
        <v>-17.060950847492027</v>
      </c>
      <c r="AJ53" s="10">
        <f t="shared" si="2"/>
        <v>-15.328164872352335</v>
      </c>
      <c r="AM53" s="38">
        <f t="shared" si="3"/>
        <v>-13.83206678085315</v>
      </c>
      <c r="AN53" s="38">
        <f t="shared" si="4"/>
        <v>-13.996098479457256</v>
      </c>
      <c r="AO53" s="38">
        <f t="shared" si="5"/>
        <v>-13.668035082249045</v>
      </c>
      <c r="AP53" s="38">
        <f t="shared" si="6"/>
        <v>-14.160130178061364</v>
      </c>
      <c r="AQ53" s="38">
        <f t="shared" si="7"/>
        <v>-13.504003383644937</v>
      </c>
      <c r="AR53" s="38">
        <f t="shared" si="8"/>
        <v>-14.324161876665469</v>
      </c>
      <c r="AS53" s="38">
        <f t="shared" si="9"/>
        <v>-13.339971685040831</v>
      </c>
    </row>
    <row r="54" spans="1:50">
      <c r="A54" s="3">
        <v>53</v>
      </c>
      <c r="B54" s="28">
        <v>39722</v>
      </c>
      <c r="C54" s="4">
        <v>5.2999999999999999E-2</v>
      </c>
      <c r="D54" s="4" t="s">
        <v>6</v>
      </c>
      <c r="E54" s="139" t="s">
        <v>10</v>
      </c>
      <c r="F54" s="17">
        <v>-16.18234</v>
      </c>
      <c r="G54" s="17">
        <v>20.140663656150295</v>
      </c>
      <c r="H54" s="17">
        <f>(1.0263*F54)+2.9595</f>
        <v>-13.648435542</v>
      </c>
      <c r="I54" s="9">
        <v>-13.893000000000001</v>
      </c>
      <c r="L54" s="17"/>
      <c r="M54" s="17"/>
      <c r="N54" s="19"/>
      <c r="O54" s="17"/>
      <c r="P54" s="17"/>
      <c r="Q54" s="19"/>
      <c r="R54" s="19"/>
      <c r="AH54" s="10">
        <f t="shared" si="0"/>
        <v>-16.194557859922181</v>
      </c>
      <c r="AI54" s="10">
        <f t="shared" si="1"/>
        <v>-17.060950847492027</v>
      </c>
      <c r="AJ54" s="10">
        <f t="shared" si="2"/>
        <v>-15.328164872352335</v>
      </c>
      <c r="AM54" s="38">
        <f t="shared" si="3"/>
        <v>-13.83206678085315</v>
      </c>
      <c r="AN54" s="38">
        <f t="shared" si="4"/>
        <v>-13.996098479457256</v>
      </c>
      <c r="AO54" s="38">
        <f t="shared" si="5"/>
        <v>-13.668035082249045</v>
      </c>
      <c r="AP54" s="38">
        <f t="shared" si="6"/>
        <v>-14.160130178061364</v>
      </c>
      <c r="AQ54" s="38">
        <f t="shared" si="7"/>
        <v>-13.504003383644937</v>
      </c>
      <c r="AR54" s="38">
        <f t="shared" si="8"/>
        <v>-14.324161876665469</v>
      </c>
      <c r="AS54" s="38">
        <f t="shared" si="9"/>
        <v>-13.339971685040831</v>
      </c>
    </row>
    <row r="55" spans="1:50">
      <c r="A55" s="3">
        <v>54</v>
      </c>
      <c r="B55" s="28">
        <v>39724</v>
      </c>
      <c r="C55" s="4">
        <v>5.8000000000000003E-2</v>
      </c>
      <c r="D55" s="4" t="s">
        <v>13</v>
      </c>
      <c r="E55" s="139" t="s">
        <v>10</v>
      </c>
      <c r="F55" s="17">
        <v>-16.447099999999999</v>
      </c>
      <c r="G55" s="17">
        <v>20.142782288823621</v>
      </c>
      <c r="H55" s="24">
        <f>(1.0254*F55)+2.9375</f>
        <v>-13.927356339999999</v>
      </c>
      <c r="I55" s="9">
        <v>-13.893000000000001</v>
      </c>
      <c r="L55" s="17"/>
      <c r="M55" s="17"/>
      <c r="N55" s="19"/>
      <c r="O55" s="17"/>
      <c r="P55" s="17"/>
      <c r="Q55" s="19"/>
      <c r="R55" s="19"/>
      <c r="AH55" s="10">
        <f t="shared" si="0"/>
        <v>-16.194557859922181</v>
      </c>
      <c r="AI55" s="10">
        <f>AH55-(3*$AF$3)</f>
        <v>-17.060950847492027</v>
      </c>
      <c r="AJ55" s="10">
        <f>AH55+(3*$AF$3)</f>
        <v>-15.328164872352335</v>
      </c>
      <c r="AM55" s="38">
        <f t="shared" si="3"/>
        <v>-13.83206678085315</v>
      </c>
      <c r="AN55" s="38">
        <f t="shared" si="4"/>
        <v>-13.996098479457256</v>
      </c>
      <c r="AO55" s="38">
        <f t="shared" si="5"/>
        <v>-13.668035082249045</v>
      </c>
      <c r="AP55" s="38">
        <f t="shared" si="6"/>
        <v>-14.160130178061364</v>
      </c>
      <c r="AQ55" s="38">
        <f t="shared" si="7"/>
        <v>-13.504003383644937</v>
      </c>
      <c r="AR55" s="38">
        <f t="shared" si="8"/>
        <v>-14.324161876665469</v>
      </c>
      <c r="AS55" s="38">
        <f t="shared" si="9"/>
        <v>-13.339971685040831</v>
      </c>
    </row>
    <row r="56" spans="1:50">
      <c r="A56" s="3">
        <v>55</v>
      </c>
      <c r="B56" s="28">
        <v>39724</v>
      </c>
      <c r="C56" s="4">
        <v>0.05</v>
      </c>
      <c r="D56" s="4" t="s">
        <v>9</v>
      </c>
      <c r="E56" s="139" t="s">
        <v>10</v>
      </c>
      <c r="F56" s="17">
        <v>-16.156939999999999</v>
      </c>
      <c r="G56" s="17">
        <v>20.486101969464745</v>
      </c>
      <c r="H56" s="24">
        <f>(1.0254*F56)+2.9375</f>
        <v>-13.629826275999999</v>
      </c>
      <c r="I56" s="9">
        <v>-13.893000000000001</v>
      </c>
      <c r="L56" s="17"/>
      <c r="M56" s="17"/>
      <c r="N56" s="19"/>
      <c r="O56" s="17"/>
      <c r="P56" s="17"/>
      <c r="Q56" s="19"/>
      <c r="R56" s="19"/>
      <c r="AH56" s="10">
        <f t="shared" si="0"/>
        <v>-16.194557859922181</v>
      </c>
      <c r="AI56" s="10">
        <f t="shared" si="1"/>
        <v>-17.060950847492027</v>
      </c>
      <c r="AJ56" s="10">
        <f t="shared" si="2"/>
        <v>-15.328164872352335</v>
      </c>
      <c r="AM56" s="38">
        <f t="shared" si="3"/>
        <v>-13.83206678085315</v>
      </c>
      <c r="AN56" s="38">
        <f t="shared" si="4"/>
        <v>-13.996098479457256</v>
      </c>
      <c r="AO56" s="38">
        <f t="shared" si="5"/>
        <v>-13.668035082249045</v>
      </c>
      <c r="AP56" s="38">
        <f t="shared" si="6"/>
        <v>-14.160130178061364</v>
      </c>
      <c r="AQ56" s="38">
        <f t="shared" si="7"/>
        <v>-13.504003383644937</v>
      </c>
      <c r="AR56" s="38">
        <f t="shared" si="8"/>
        <v>-14.324161876665469</v>
      </c>
      <c r="AS56" s="38">
        <f t="shared" si="9"/>
        <v>-13.339971685040831</v>
      </c>
    </row>
    <row r="57" spans="1:50">
      <c r="A57" s="3">
        <v>56</v>
      </c>
      <c r="B57" s="28">
        <v>39724</v>
      </c>
      <c r="C57" s="4">
        <v>5.6000000000000001E-2</v>
      </c>
      <c r="D57" s="4" t="s">
        <v>11</v>
      </c>
      <c r="E57" s="139" t="s">
        <v>10</v>
      </c>
      <c r="F57" s="17">
        <v>-16.261410000000001</v>
      </c>
      <c r="G57" s="17">
        <v>20.053175303931273</v>
      </c>
      <c r="H57" s="24">
        <f>(1.0254*F57)+2.9375</f>
        <v>-13.736949814000003</v>
      </c>
      <c r="I57" s="9">
        <v>-13.893000000000001</v>
      </c>
      <c r="L57" s="17"/>
      <c r="M57" s="17"/>
      <c r="N57" s="19"/>
      <c r="O57" s="17"/>
      <c r="P57" s="17"/>
      <c r="Q57" s="19"/>
      <c r="R57" s="19"/>
      <c r="AH57" s="10">
        <f t="shared" si="0"/>
        <v>-16.194557859922181</v>
      </c>
      <c r="AI57" s="10">
        <f t="shared" si="1"/>
        <v>-17.060950847492027</v>
      </c>
      <c r="AJ57" s="10">
        <f t="shared" si="2"/>
        <v>-15.328164872352335</v>
      </c>
      <c r="AM57" s="38">
        <f t="shared" si="3"/>
        <v>-13.83206678085315</v>
      </c>
      <c r="AN57" s="38">
        <f t="shared" si="4"/>
        <v>-13.996098479457256</v>
      </c>
      <c r="AO57" s="38">
        <f t="shared" si="5"/>
        <v>-13.668035082249045</v>
      </c>
      <c r="AP57" s="38">
        <f t="shared" si="6"/>
        <v>-14.160130178061364</v>
      </c>
      <c r="AQ57" s="38">
        <f t="shared" si="7"/>
        <v>-13.504003383644937</v>
      </c>
      <c r="AR57" s="38">
        <f t="shared" si="8"/>
        <v>-14.324161876665469</v>
      </c>
      <c r="AS57" s="38">
        <f t="shared" si="9"/>
        <v>-13.339971685040831</v>
      </c>
    </row>
    <row r="58" spans="1:50">
      <c r="A58" s="3">
        <v>57</v>
      </c>
      <c r="B58" s="28">
        <v>39724</v>
      </c>
      <c r="C58" s="4">
        <v>5.8000000000000003E-2</v>
      </c>
      <c r="D58" s="4" t="s">
        <v>6</v>
      </c>
      <c r="E58" s="139" t="s">
        <v>10</v>
      </c>
      <c r="F58" s="17">
        <v>-16.27571</v>
      </c>
      <c r="G58" s="17">
        <v>20.295956771066439</v>
      </c>
      <c r="H58" s="24">
        <f>(1.0254*F58)+2.9375</f>
        <v>-13.751613034000002</v>
      </c>
      <c r="I58" s="9">
        <v>-13.893000000000001</v>
      </c>
      <c r="L58" s="17"/>
      <c r="M58" s="17"/>
      <c r="N58" s="19"/>
      <c r="O58" s="17"/>
      <c r="P58" s="17"/>
      <c r="Q58" s="19"/>
      <c r="R58" s="19"/>
      <c r="AH58" s="10">
        <f t="shared" si="0"/>
        <v>-16.194557859922181</v>
      </c>
      <c r="AI58" s="10">
        <f>AH58-(3*$AF$3)</f>
        <v>-17.060950847492027</v>
      </c>
      <c r="AJ58" s="10">
        <f>AH58+(3*$AF$3)</f>
        <v>-15.328164872352335</v>
      </c>
      <c r="AM58" s="38">
        <f t="shared" si="3"/>
        <v>-13.83206678085315</v>
      </c>
      <c r="AN58" s="38">
        <f t="shared" si="4"/>
        <v>-13.996098479457256</v>
      </c>
      <c r="AO58" s="38">
        <f t="shared" si="5"/>
        <v>-13.668035082249045</v>
      </c>
      <c r="AP58" s="38">
        <f t="shared" si="6"/>
        <v>-14.160130178061364</v>
      </c>
      <c r="AQ58" s="38">
        <f t="shared" si="7"/>
        <v>-13.504003383644937</v>
      </c>
      <c r="AR58" s="38">
        <f t="shared" si="8"/>
        <v>-14.324161876665469</v>
      </c>
      <c r="AS58" s="38">
        <f t="shared" si="9"/>
        <v>-13.339971685040831</v>
      </c>
    </row>
    <row r="59" spans="1:50">
      <c r="A59" s="3">
        <v>58</v>
      </c>
      <c r="B59" s="67">
        <v>39728</v>
      </c>
      <c r="C59" s="8">
        <v>4.5999999999999999E-2</v>
      </c>
      <c r="D59" s="5" t="s">
        <v>13</v>
      </c>
      <c r="E59" s="36" t="s">
        <v>10</v>
      </c>
      <c r="F59" s="17">
        <v>-16.08427</v>
      </c>
      <c r="G59" s="17">
        <v>21.69903035772505</v>
      </c>
      <c r="H59" s="24">
        <f>(1.0211*F59)+2.4829</f>
        <v>-13.940748096999997</v>
      </c>
      <c r="I59" s="9">
        <v>-13.893000000000001</v>
      </c>
      <c r="L59" s="17"/>
      <c r="M59" s="17"/>
      <c r="N59" s="19"/>
      <c r="O59" s="17"/>
      <c r="P59" s="17"/>
      <c r="Q59" s="19"/>
      <c r="R59" s="19"/>
      <c r="AH59" s="10">
        <f t="shared" si="0"/>
        <v>-16.194557859922181</v>
      </c>
      <c r="AI59" s="10">
        <f t="shared" si="1"/>
        <v>-17.060950847492027</v>
      </c>
      <c r="AJ59" s="10">
        <f t="shared" si="2"/>
        <v>-15.328164872352335</v>
      </c>
      <c r="AM59" s="38">
        <f t="shared" si="3"/>
        <v>-13.83206678085315</v>
      </c>
      <c r="AN59" s="38">
        <f t="shared" si="4"/>
        <v>-13.996098479457256</v>
      </c>
      <c r="AO59" s="38">
        <f t="shared" si="5"/>
        <v>-13.668035082249045</v>
      </c>
      <c r="AP59" s="38">
        <f t="shared" si="6"/>
        <v>-14.160130178061364</v>
      </c>
      <c r="AQ59" s="38">
        <f t="shared" si="7"/>
        <v>-13.504003383644937</v>
      </c>
      <c r="AR59" s="38">
        <f t="shared" si="8"/>
        <v>-14.324161876665469</v>
      </c>
      <c r="AS59" s="38">
        <f t="shared" si="9"/>
        <v>-13.339971685040831</v>
      </c>
    </row>
    <row r="60" spans="1:50">
      <c r="A60" s="3">
        <v>59</v>
      </c>
      <c r="B60" s="67">
        <v>39728</v>
      </c>
      <c r="C60" s="8">
        <v>5.3999999999999999E-2</v>
      </c>
      <c r="D60" s="5" t="s">
        <v>9</v>
      </c>
      <c r="E60" s="36" t="s">
        <v>10</v>
      </c>
      <c r="F60" s="17">
        <v>-16.506820000000001</v>
      </c>
      <c r="G60" s="17">
        <v>23.007860375386461</v>
      </c>
      <c r="H60" s="24">
        <f>(1.0211*F60)+2.4829</f>
        <v>-14.372213901999999</v>
      </c>
      <c r="I60" s="9">
        <v>-13.893000000000001</v>
      </c>
      <c r="L60" s="17"/>
      <c r="M60" s="17"/>
      <c r="N60" s="19"/>
      <c r="O60" s="17"/>
      <c r="P60" s="17"/>
      <c r="Q60" s="19"/>
      <c r="R60" s="19"/>
      <c r="AH60" s="10">
        <f t="shared" si="0"/>
        <v>-16.194557859922181</v>
      </c>
      <c r="AI60" s="10">
        <f t="shared" si="1"/>
        <v>-17.060950847492027</v>
      </c>
      <c r="AJ60" s="10">
        <f t="shared" si="2"/>
        <v>-15.328164872352335</v>
      </c>
      <c r="AM60" s="38">
        <f t="shared" si="3"/>
        <v>-13.83206678085315</v>
      </c>
      <c r="AN60" s="38">
        <f t="shared" si="4"/>
        <v>-13.996098479457256</v>
      </c>
      <c r="AO60" s="38">
        <f t="shared" si="5"/>
        <v>-13.668035082249045</v>
      </c>
      <c r="AP60" s="38">
        <f t="shared" si="6"/>
        <v>-14.160130178061364</v>
      </c>
      <c r="AQ60" s="38">
        <f t="shared" si="7"/>
        <v>-13.504003383644937</v>
      </c>
      <c r="AR60" s="38">
        <f t="shared" si="8"/>
        <v>-14.324161876665469</v>
      </c>
      <c r="AS60" s="38">
        <f t="shared" si="9"/>
        <v>-13.339971685040831</v>
      </c>
    </row>
    <row r="61" spans="1:50">
      <c r="A61" s="3">
        <v>60</v>
      </c>
      <c r="B61" s="67">
        <v>39728</v>
      </c>
      <c r="C61" s="16">
        <v>4.4999999999999998E-2</v>
      </c>
      <c r="D61" s="4" t="s">
        <v>11</v>
      </c>
      <c r="E61" s="139" t="s">
        <v>10</v>
      </c>
      <c r="F61" s="17">
        <v>-15.752039999999999</v>
      </c>
      <c r="G61" s="17">
        <v>20.990555230434794</v>
      </c>
      <c r="H61" s="24">
        <f>(1.0211*F61)+2.4829</f>
        <v>-13.601508043999996</v>
      </c>
      <c r="I61" s="9">
        <v>-13.893000000000001</v>
      </c>
      <c r="L61" s="17"/>
      <c r="M61" s="17"/>
      <c r="N61" s="19"/>
      <c r="O61" s="17"/>
      <c r="P61" s="17"/>
      <c r="Q61" s="19"/>
      <c r="R61" s="19"/>
      <c r="AH61" s="10">
        <f t="shared" si="0"/>
        <v>-16.194557859922181</v>
      </c>
      <c r="AI61" s="10">
        <f>AH61-(3*$AF$3)</f>
        <v>-17.060950847492027</v>
      </c>
      <c r="AJ61" s="10">
        <f>AH61+(3*$AF$3)</f>
        <v>-15.328164872352335</v>
      </c>
      <c r="AM61" s="38">
        <f t="shared" si="3"/>
        <v>-13.83206678085315</v>
      </c>
      <c r="AN61" s="38">
        <f t="shared" si="4"/>
        <v>-13.996098479457256</v>
      </c>
      <c r="AO61" s="38">
        <f t="shared" si="5"/>
        <v>-13.668035082249045</v>
      </c>
      <c r="AP61" s="38">
        <f t="shared" si="6"/>
        <v>-14.160130178061364</v>
      </c>
      <c r="AQ61" s="38">
        <f t="shared" si="7"/>
        <v>-13.504003383644937</v>
      </c>
      <c r="AR61" s="38">
        <f t="shared" si="8"/>
        <v>-14.324161876665469</v>
      </c>
      <c r="AS61" s="38">
        <f t="shared" si="9"/>
        <v>-13.339971685040831</v>
      </c>
    </row>
    <row r="62" spans="1:50">
      <c r="A62" s="3">
        <v>61</v>
      </c>
      <c r="B62" s="67">
        <v>39728</v>
      </c>
      <c r="C62" s="16">
        <v>5.1999999999999998E-2</v>
      </c>
      <c r="D62" s="4" t="s">
        <v>6</v>
      </c>
      <c r="E62" s="139" t="s">
        <v>10</v>
      </c>
      <c r="F62" s="17">
        <v>-15.911519999999999</v>
      </c>
      <c r="G62" s="17">
        <v>22.046061551354935</v>
      </c>
      <c r="H62" s="24">
        <f>(1.0211*F62)+2.4829</f>
        <v>-13.764353071999999</v>
      </c>
      <c r="I62" s="9">
        <v>-13.893000000000001</v>
      </c>
      <c r="L62" s="17"/>
      <c r="M62" s="17"/>
      <c r="N62" s="19"/>
      <c r="O62" s="17"/>
      <c r="P62" s="17"/>
      <c r="Q62" s="19"/>
      <c r="R62" s="19"/>
      <c r="AH62" s="10">
        <f t="shared" si="0"/>
        <v>-16.194557859922181</v>
      </c>
      <c r="AI62" s="10">
        <f t="shared" si="1"/>
        <v>-17.060950847492027</v>
      </c>
      <c r="AJ62" s="10">
        <f t="shared" si="2"/>
        <v>-15.328164872352335</v>
      </c>
      <c r="AM62" s="38">
        <f t="shared" si="3"/>
        <v>-13.83206678085315</v>
      </c>
      <c r="AN62" s="38">
        <f t="shared" si="4"/>
        <v>-13.996098479457256</v>
      </c>
      <c r="AO62" s="38">
        <f t="shared" si="5"/>
        <v>-13.668035082249045</v>
      </c>
      <c r="AP62" s="38">
        <f t="shared" si="6"/>
        <v>-14.160130178061364</v>
      </c>
      <c r="AQ62" s="38">
        <f t="shared" si="7"/>
        <v>-13.504003383644937</v>
      </c>
      <c r="AR62" s="38">
        <f t="shared" si="8"/>
        <v>-14.324161876665469</v>
      </c>
      <c r="AS62" s="38">
        <f t="shared" si="9"/>
        <v>-13.339971685040831</v>
      </c>
    </row>
    <row r="63" spans="1:50">
      <c r="A63" s="3">
        <v>62</v>
      </c>
      <c r="B63" s="67">
        <v>39755</v>
      </c>
      <c r="C63" s="70">
        <v>5.2999999999999999E-2</v>
      </c>
      <c r="D63" s="73">
        <v>10</v>
      </c>
      <c r="E63" s="140" t="s">
        <v>82</v>
      </c>
      <c r="F63" s="24">
        <v>-16.644020000000001</v>
      </c>
      <c r="G63" s="69">
        <v>20.621837402722466</v>
      </c>
      <c r="H63" s="19">
        <v>-14.115714270000002</v>
      </c>
      <c r="I63" s="16">
        <v>-13.893382458999998</v>
      </c>
      <c r="J63" s="71"/>
      <c r="L63" s="17"/>
      <c r="M63" s="17"/>
      <c r="N63" s="19"/>
      <c r="O63" s="17"/>
      <c r="P63" s="17"/>
      <c r="Q63" s="19"/>
      <c r="R63" s="19"/>
      <c r="AG63" s="45">
        <v>39778</v>
      </c>
      <c r="AH63" s="10">
        <f t="shared" si="0"/>
        <v>-16.194557859922181</v>
      </c>
      <c r="AI63" s="10">
        <f t="shared" si="1"/>
        <v>-17.060950847492027</v>
      </c>
      <c r="AJ63" s="10">
        <f t="shared" si="2"/>
        <v>-15.328164872352335</v>
      </c>
      <c r="AK63" s="21"/>
      <c r="AL63" s="22"/>
      <c r="AM63" s="38">
        <f t="shared" si="3"/>
        <v>-13.83206678085315</v>
      </c>
      <c r="AN63" s="38">
        <f t="shared" si="4"/>
        <v>-13.996098479457256</v>
      </c>
      <c r="AO63" s="38">
        <f t="shared" si="5"/>
        <v>-13.668035082249045</v>
      </c>
      <c r="AP63" s="38">
        <f t="shared" si="6"/>
        <v>-14.160130178061364</v>
      </c>
      <c r="AQ63" s="38">
        <f t="shared" si="7"/>
        <v>-13.504003383644937</v>
      </c>
      <c r="AR63" s="38">
        <f t="shared" si="8"/>
        <v>-14.324161876665469</v>
      </c>
      <c r="AS63" s="38">
        <f t="shared" si="9"/>
        <v>-13.339971685040831</v>
      </c>
      <c r="AT63" s="22"/>
      <c r="AU63" s="22"/>
      <c r="AV63" s="21"/>
      <c r="AW63" s="21"/>
      <c r="AX63" s="46"/>
    </row>
    <row r="64" spans="1:50">
      <c r="A64" s="3">
        <v>63</v>
      </c>
      <c r="B64" s="67">
        <v>39755</v>
      </c>
      <c r="C64" s="70">
        <v>8.1000000000000003E-2</v>
      </c>
      <c r="D64" s="73">
        <v>12</v>
      </c>
      <c r="E64" s="140" t="s">
        <v>82</v>
      </c>
      <c r="F64" s="24">
        <v>-16.309830000000002</v>
      </c>
      <c r="G64" s="69">
        <v>21.672426110921531</v>
      </c>
      <c r="H64" s="19">
        <v>-13.777012705000004</v>
      </c>
      <c r="I64" s="16">
        <v>-13.893382458999998</v>
      </c>
      <c r="J64" s="71"/>
      <c r="AG64" s="42"/>
      <c r="AH64" s="10">
        <f t="shared" si="0"/>
        <v>-16.194557859922181</v>
      </c>
      <c r="AI64" s="10">
        <f t="shared" si="1"/>
        <v>-17.060950847492027</v>
      </c>
      <c r="AJ64" s="10">
        <f t="shared" si="2"/>
        <v>-15.328164872352335</v>
      </c>
      <c r="AK64" s="38"/>
      <c r="AL64" s="38"/>
      <c r="AM64" s="38">
        <f t="shared" si="3"/>
        <v>-13.83206678085315</v>
      </c>
      <c r="AN64" s="38">
        <f t="shared" si="4"/>
        <v>-13.996098479457256</v>
      </c>
      <c r="AO64" s="38">
        <f t="shared" si="5"/>
        <v>-13.668035082249045</v>
      </c>
      <c r="AP64" s="38">
        <f t="shared" si="6"/>
        <v>-14.160130178061364</v>
      </c>
      <c r="AQ64" s="38">
        <f t="shared" si="7"/>
        <v>-13.504003383644937</v>
      </c>
      <c r="AR64" s="38">
        <f t="shared" si="8"/>
        <v>-14.324161876665469</v>
      </c>
      <c r="AS64" s="38">
        <f t="shared" si="9"/>
        <v>-13.339971685040831</v>
      </c>
      <c r="AX64" s="47"/>
    </row>
    <row r="65" spans="1:45">
      <c r="A65" s="3">
        <v>64</v>
      </c>
      <c r="B65" s="67">
        <v>39755</v>
      </c>
      <c r="C65" s="70">
        <v>0.02</v>
      </c>
      <c r="D65" s="73">
        <v>37</v>
      </c>
      <c r="E65" s="140" t="s">
        <v>82</v>
      </c>
      <c r="F65" s="24">
        <v>-16.865549999999999</v>
      </c>
      <c r="G65" s="69">
        <v>24.750016410928616</v>
      </c>
      <c r="H65" s="19">
        <v>-14.340234925000001</v>
      </c>
      <c r="I65" s="16">
        <v>-13.893382458999998</v>
      </c>
      <c r="J65" s="71"/>
      <c r="L65" s="4"/>
      <c r="AH65" s="10">
        <f t="shared" si="0"/>
        <v>-16.194557859922181</v>
      </c>
      <c r="AI65" s="10">
        <f t="shared" si="1"/>
        <v>-17.060950847492027</v>
      </c>
      <c r="AJ65" s="10">
        <f t="shared" si="2"/>
        <v>-15.328164872352335</v>
      </c>
      <c r="AM65" s="38">
        <f t="shared" si="3"/>
        <v>-13.83206678085315</v>
      </c>
      <c r="AN65" s="38">
        <f t="shared" si="4"/>
        <v>-13.996098479457256</v>
      </c>
      <c r="AO65" s="38">
        <f t="shared" si="5"/>
        <v>-13.668035082249045</v>
      </c>
      <c r="AP65" s="38">
        <f t="shared" si="6"/>
        <v>-14.160130178061364</v>
      </c>
      <c r="AQ65" s="38">
        <f t="shared" si="7"/>
        <v>-13.504003383644937</v>
      </c>
      <c r="AR65" s="38">
        <f t="shared" si="8"/>
        <v>-14.324161876665469</v>
      </c>
      <c r="AS65" s="38">
        <f t="shared" si="9"/>
        <v>-13.339971685040831</v>
      </c>
    </row>
    <row r="66" spans="1:45">
      <c r="A66" s="3">
        <v>65</v>
      </c>
      <c r="B66" s="67">
        <v>39755</v>
      </c>
      <c r="C66" s="70">
        <v>4.7E-2</v>
      </c>
      <c r="D66" s="73">
        <v>38</v>
      </c>
      <c r="E66" s="140" t="s">
        <v>82</v>
      </c>
      <c r="F66" s="24">
        <v>-16.609349999999999</v>
      </c>
      <c r="G66" s="69">
        <v>22.186497617524992</v>
      </c>
      <c r="H66" s="19">
        <v>-14.080576225000002</v>
      </c>
      <c r="I66" s="16">
        <v>-13.893382458999998</v>
      </c>
      <c r="J66" s="71"/>
      <c r="L66" s="4"/>
      <c r="AH66" s="10">
        <f t="shared" ref="AH66:AH129" si="10">$AF$2</f>
        <v>-16.194557859922181</v>
      </c>
      <c r="AI66" s="10">
        <f>AH66-(3*$AF$3)</f>
        <v>-17.060950847492027</v>
      </c>
      <c r="AJ66" s="10">
        <f>AH66+(3*$AF$3)</f>
        <v>-15.328164872352335</v>
      </c>
      <c r="AM66" s="38">
        <f t="shared" ref="AM66:AM129" si="11">$M$49</f>
        <v>-13.83206678085315</v>
      </c>
      <c r="AN66" s="38">
        <f t="shared" ref="AN66:AN129" si="12">$M$49-$M$50</f>
        <v>-13.996098479457256</v>
      </c>
      <c r="AO66" s="38">
        <f t="shared" ref="AO66:AO129" si="13">$M$49+$M$50</f>
        <v>-13.668035082249045</v>
      </c>
      <c r="AP66" s="38">
        <f t="shared" ref="AP66:AP129" si="14">$M$49-(2*$M$50)</f>
        <v>-14.160130178061364</v>
      </c>
      <c r="AQ66" s="38">
        <f t="shared" ref="AQ66:AQ129" si="15">$M$49+(2*$M$50)</f>
        <v>-13.504003383644937</v>
      </c>
      <c r="AR66" s="38">
        <f t="shared" ref="AR66:AR129" si="16">$M$49-(3*$M$50)</f>
        <v>-14.324161876665469</v>
      </c>
      <c r="AS66" s="38">
        <f t="shared" ref="AS66:AS129" si="17">$M$49+(3*$M$50)</f>
        <v>-13.339971685040831</v>
      </c>
    </row>
    <row r="67" spans="1:45">
      <c r="A67" s="3">
        <v>66</v>
      </c>
      <c r="B67" s="67">
        <v>39755</v>
      </c>
      <c r="C67" s="70">
        <v>6.8000000000000005E-2</v>
      </c>
      <c r="D67" s="73">
        <v>40</v>
      </c>
      <c r="E67" s="140" t="s">
        <v>82</v>
      </c>
      <c r="F67" s="24">
        <v>-16.598990000000001</v>
      </c>
      <c r="G67" s="69">
        <v>23.153910336546581</v>
      </c>
      <c r="H67" s="19">
        <v>-14.070076365000002</v>
      </c>
      <c r="I67" s="16">
        <v>-13.893382458999998</v>
      </c>
      <c r="J67" s="71"/>
      <c r="L67" s="4"/>
      <c r="AH67" s="10">
        <f t="shared" si="10"/>
        <v>-16.194557859922181</v>
      </c>
      <c r="AI67" s="10">
        <f t="shared" ref="AI67:AI68" si="18">AH67-(3*$AF$3)</f>
        <v>-17.060950847492027</v>
      </c>
      <c r="AJ67" s="10">
        <f t="shared" ref="AJ67:AJ68" si="19">AH67+(3*$AF$3)</f>
        <v>-15.328164872352335</v>
      </c>
      <c r="AM67" s="38">
        <f t="shared" si="11"/>
        <v>-13.83206678085315</v>
      </c>
      <c r="AN67" s="38">
        <f t="shared" si="12"/>
        <v>-13.996098479457256</v>
      </c>
      <c r="AO67" s="38">
        <f t="shared" si="13"/>
        <v>-13.668035082249045</v>
      </c>
      <c r="AP67" s="38">
        <f t="shared" si="14"/>
        <v>-14.160130178061364</v>
      </c>
      <c r="AQ67" s="38">
        <f t="shared" si="15"/>
        <v>-13.504003383644937</v>
      </c>
      <c r="AR67" s="38">
        <f t="shared" si="16"/>
        <v>-14.324161876665469</v>
      </c>
      <c r="AS67" s="38">
        <f t="shared" si="17"/>
        <v>-13.339971685040831</v>
      </c>
    </row>
    <row r="68" spans="1:45">
      <c r="A68" s="3">
        <v>67</v>
      </c>
      <c r="B68" s="67">
        <v>39755</v>
      </c>
      <c r="C68" s="70">
        <v>2.1999999999999999E-2</v>
      </c>
      <c r="D68" s="73">
        <v>67</v>
      </c>
      <c r="E68" s="140" t="s">
        <v>82</v>
      </c>
      <c r="F68" s="24">
        <v>-16.965009999999999</v>
      </c>
      <c r="G68" s="69">
        <v>22.130957779210984</v>
      </c>
      <c r="H68" s="19">
        <v>-14.441037635000001</v>
      </c>
      <c r="I68" s="16">
        <v>-13.893382458999998</v>
      </c>
      <c r="J68" s="71"/>
      <c r="L68" s="4"/>
      <c r="AH68" s="10">
        <f t="shared" si="10"/>
        <v>-16.194557859922181</v>
      </c>
      <c r="AI68" s="10">
        <f t="shared" si="18"/>
        <v>-17.060950847492027</v>
      </c>
      <c r="AJ68" s="10">
        <f t="shared" si="19"/>
        <v>-15.328164872352335</v>
      </c>
      <c r="AM68" s="38">
        <f t="shared" si="11"/>
        <v>-13.83206678085315</v>
      </c>
      <c r="AN68" s="38">
        <f t="shared" si="12"/>
        <v>-13.996098479457256</v>
      </c>
      <c r="AO68" s="38">
        <f t="shared" si="13"/>
        <v>-13.668035082249045</v>
      </c>
      <c r="AP68" s="38">
        <f t="shared" si="14"/>
        <v>-14.160130178061364</v>
      </c>
      <c r="AQ68" s="38">
        <f t="shared" si="15"/>
        <v>-13.504003383644937</v>
      </c>
      <c r="AR68" s="38">
        <f t="shared" si="16"/>
        <v>-14.324161876665469</v>
      </c>
      <c r="AS68" s="38">
        <f t="shared" si="17"/>
        <v>-13.339971685040831</v>
      </c>
    </row>
    <row r="69" spans="1:45">
      <c r="A69" s="3">
        <v>68</v>
      </c>
      <c r="B69" s="67">
        <v>39755</v>
      </c>
      <c r="C69" s="70">
        <v>5.7000000000000002E-2</v>
      </c>
      <c r="D69" s="73">
        <v>69</v>
      </c>
      <c r="E69" s="140" t="s">
        <v>82</v>
      </c>
      <c r="F69" s="24">
        <v>-16.613389999999999</v>
      </c>
      <c r="G69" s="69">
        <v>20.823472139840629</v>
      </c>
      <c r="H69" s="19">
        <v>-14.084670764999998</v>
      </c>
      <c r="I69" s="16">
        <v>-13.893382458999998</v>
      </c>
      <c r="J69" s="71"/>
      <c r="L69" s="4"/>
      <c r="AH69" s="10">
        <f t="shared" si="10"/>
        <v>-16.194557859922181</v>
      </c>
      <c r="AI69" s="10">
        <f>AH69-(3*$AF$3)</f>
        <v>-17.060950847492027</v>
      </c>
      <c r="AJ69" s="10">
        <f>AH69+(3*$AF$3)</f>
        <v>-15.328164872352335</v>
      </c>
      <c r="AM69" s="38">
        <f t="shared" si="11"/>
        <v>-13.83206678085315</v>
      </c>
      <c r="AN69" s="38">
        <f t="shared" si="12"/>
        <v>-13.996098479457256</v>
      </c>
      <c r="AO69" s="38">
        <f t="shared" si="13"/>
        <v>-13.668035082249045</v>
      </c>
      <c r="AP69" s="38">
        <f t="shared" si="14"/>
        <v>-14.160130178061364</v>
      </c>
      <c r="AQ69" s="38">
        <f t="shared" si="15"/>
        <v>-13.504003383644937</v>
      </c>
      <c r="AR69" s="38">
        <f t="shared" si="16"/>
        <v>-14.324161876665469</v>
      </c>
      <c r="AS69" s="38">
        <f t="shared" si="17"/>
        <v>-13.339971685040831</v>
      </c>
    </row>
    <row r="70" spans="1:45">
      <c r="A70" s="3">
        <v>69</v>
      </c>
      <c r="B70" s="67">
        <v>39759</v>
      </c>
      <c r="C70" s="72">
        <v>0.122</v>
      </c>
      <c r="D70" s="72" t="s">
        <v>44</v>
      </c>
      <c r="E70" s="147" t="s">
        <v>45</v>
      </c>
      <c r="F70" s="69">
        <v>-16.336770000000001</v>
      </c>
      <c r="G70" s="69">
        <v>21.423331293743054</v>
      </c>
      <c r="H70" s="69">
        <v>-13.833206085</v>
      </c>
      <c r="I70" s="9">
        <v>-13.893000000000001</v>
      </c>
      <c r="J70" s="69">
        <v>-16.251580000000001</v>
      </c>
      <c r="K70" s="69">
        <v>-13.835459265999997</v>
      </c>
      <c r="L70" s="59"/>
      <c r="P70" s="60"/>
      <c r="AH70" s="10">
        <f t="shared" si="10"/>
        <v>-16.194557859922181</v>
      </c>
      <c r="AI70" s="10">
        <f t="shared" ref="AI70:AI133" si="20">AH70-(3*$AF$3)</f>
        <v>-17.060950847492027</v>
      </c>
      <c r="AJ70" s="10">
        <f t="shared" ref="AJ70:AJ133" si="21">AH70+(3*$AF$3)</f>
        <v>-15.328164872352335</v>
      </c>
      <c r="AM70" s="38">
        <f t="shared" si="11"/>
        <v>-13.83206678085315</v>
      </c>
      <c r="AN70" s="38">
        <f t="shared" si="12"/>
        <v>-13.996098479457256</v>
      </c>
      <c r="AO70" s="38">
        <f t="shared" si="13"/>
        <v>-13.668035082249045</v>
      </c>
      <c r="AP70" s="38">
        <f t="shared" si="14"/>
        <v>-14.160130178061364</v>
      </c>
      <c r="AQ70" s="38">
        <f t="shared" si="15"/>
        <v>-13.504003383644937</v>
      </c>
      <c r="AR70" s="38">
        <f t="shared" si="16"/>
        <v>-14.324161876665469</v>
      </c>
      <c r="AS70" s="38">
        <f t="shared" si="17"/>
        <v>-13.339971685040831</v>
      </c>
    </row>
    <row r="71" spans="1:45">
      <c r="A71" s="3">
        <v>70</v>
      </c>
      <c r="B71" s="67">
        <v>39759</v>
      </c>
      <c r="C71" s="72">
        <v>0.14299999999999999</v>
      </c>
      <c r="D71" s="72" t="s">
        <v>50</v>
      </c>
      <c r="E71" s="147" t="s">
        <v>51</v>
      </c>
      <c r="F71" s="69">
        <v>-16.176760000000002</v>
      </c>
      <c r="G71" s="69">
        <v>22.386583937799731</v>
      </c>
      <c r="H71" s="69">
        <v>-13.671515979999999</v>
      </c>
      <c r="I71" s="9">
        <v>-13.893000000000001</v>
      </c>
      <c r="J71" s="69">
        <v>-16.106290000000001</v>
      </c>
      <c r="K71" s="69">
        <v>-13.689776982999998</v>
      </c>
      <c r="L71" s="59"/>
      <c r="P71" s="60"/>
      <c r="AH71" s="10">
        <f t="shared" si="10"/>
        <v>-16.194557859922181</v>
      </c>
      <c r="AI71" s="10">
        <f t="shared" si="20"/>
        <v>-17.060950847492027</v>
      </c>
      <c r="AJ71" s="10">
        <f t="shared" si="21"/>
        <v>-15.328164872352335</v>
      </c>
      <c r="AM71" s="38">
        <f t="shared" si="11"/>
        <v>-13.83206678085315</v>
      </c>
      <c r="AN71" s="38">
        <f t="shared" si="12"/>
        <v>-13.996098479457256</v>
      </c>
      <c r="AO71" s="38">
        <f t="shared" si="13"/>
        <v>-13.668035082249045</v>
      </c>
      <c r="AP71" s="38">
        <f t="shared" si="14"/>
        <v>-14.160130178061364</v>
      </c>
      <c r="AQ71" s="38">
        <f t="shared" si="15"/>
        <v>-13.504003383644937</v>
      </c>
      <c r="AR71" s="38">
        <f t="shared" si="16"/>
        <v>-14.324161876665469</v>
      </c>
      <c r="AS71" s="38">
        <f t="shared" si="17"/>
        <v>-13.339971685040831</v>
      </c>
    </row>
    <row r="72" spans="1:45">
      <c r="A72" s="3">
        <v>71</v>
      </c>
      <c r="B72" s="67">
        <v>39759</v>
      </c>
      <c r="C72" s="72">
        <v>0.112</v>
      </c>
      <c r="D72" s="72" t="s">
        <v>46</v>
      </c>
      <c r="E72" s="147" t="s">
        <v>47</v>
      </c>
      <c r="F72" s="69">
        <v>-16.345580000000002</v>
      </c>
      <c r="G72" s="69">
        <v>21.909432597410646</v>
      </c>
      <c r="H72" s="69">
        <v>-13.842108590000002</v>
      </c>
      <c r="I72" s="9">
        <v>-13.893000000000001</v>
      </c>
      <c r="J72" s="69">
        <v>-16.25488</v>
      </c>
      <c r="K72" s="69">
        <v>-13.838768175999999</v>
      </c>
      <c r="L72" s="59"/>
      <c r="P72" s="60"/>
      <c r="AH72" s="10">
        <f t="shared" si="10"/>
        <v>-16.194557859922181</v>
      </c>
      <c r="AI72" s="10">
        <f t="shared" si="20"/>
        <v>-17.060950847492027</v>
      </c>
      <c r="AJ72" s="10">
        <f t="shared" si="21"/>
        <v>-15.328164872352335</v>
      </c>
      <c r="AM72" s="38">
        <f t="shared" si="11"/>
        <v>-13.83206678085315</v>
      </c>
      <c r="AN72" s="38">
        <f t="shared" si="12"/>
        <v>-13.996098479457256</v>
      </c>
      <c r="AO72" s="38">
        <f t="shared" si="13"/>
        <v>-13.668035082249045</v>
      </c>
      <c r="AP72" s="38">
        <f t="shared" si="14"/>
        <v>-14.160130178061364</v>
      </c>
      <c r="AQ72" s="38">
        <f t="shared" si="15"/>
        <v>-13.504003383644937</v>
      </c>
      <c r="AR72" s="38">
        <f t="shared" si="16"/>
        <v>-14.324161876665469</v>
      </c>
      <c r="AS72" s="38">
        <f t="shared" si="17"/>
        <v>-13.339971685040831</v>
      </c>
    </row>
    <row r="73" spans="1:45">
      <c r="A73" s="3">
        <v>72</v>
      </c>
      <c r="B73" s="67">
        <v>39759</v>
      </c>
      <c r="C73" s="72">
        <v>0.108</v>
      </c>
      <c r="D73" s="72" t="s">
        <v>52</v>
      </c>
      <c r="E73" s="147" t="s">
        <v>53</v>
      </c>
      <c r="F73" s="69">
        <v>-16.38766</v>
      </c>
      <c r="G73" s="69">
        <v>22.272590174666423</v>
      </c>
      <c r="H73" s="69">
        <v>-13.884630429999998</v>
      </c>
      <c r="I73" s="9">
        <v>-13.893000000000001</v>
      </c>
      <c r="J73" s="69">
        <v>-16.295470000000002</v>
      </c>
      <c r="K73" s="69">
        <v>-13.879467768999998</v>
      </c>
      <c r="L73" s="59"/>
      <c r="P73" s="60"/>
      <c r="AH73" s="10">
        <f t="shared" si="10"/>
        <v>-16.194557859922181</v>
      </c>
      <c r="AI73" s="10">
        <f t="shared" si="20"/>
        <v>-17.060950847492027</v>
      </c>
      <c r="AJ73" s="10">
        <f t="shared" si="21"/>
        <v>-15.328164872352335</v>
      </c>
      <c r="AM73" s="38">
        <f t="shared" si="11"/>
        <v>-13.83206678085315</v>
      </c>
      <c r="AN73" s="38">
        <f t="shared" si="12"/>
        <v>-13.996098479457256</v>
      </c>
      <c r="AO73" s="38">
        <f t="shared" si="13"/>
        <v>-13.668035082249045</v>
      </c>
      <c r="AP73" s="38">
        <f t="shared" si="14"/>
        <v>-14.160130178061364</v>
      </c>
      <c r="AQ73" s="38">
        <f t="shared" si="15"/>
        <v>-13.504003383644937</v>
      </c>
      <c r="AR73" s="38">
        <f t="shared" si="16"/>
        <v>-14.324161876665469</v>
      </c>
      <c r="AS73" s="38">
        <f t="shared" si="17"/>
        <v>-13.339971685040831</v>
      </c>
    </row>
    <row r="74" spans="1:45">
      <c r="A74" s="3">
        <v>73</v>
      </c>
      <c r="B74" s="67">
        <v>39759</v>
      </c>
      <c r="C74" s="72">
        <v>0.10100000000000001</v>
      </c>
      <c r="D74" s="72" t="s">
        <v>54</v>
      </c>
      <c r="E74" s="147" t="s">
        <v>55</v>
      </c>
      <c r="F74" s="69">
        <v>-16.39329</v>
      </c>
      <c r="G74" s="69">
        <v>21.334139147968315</v>
      </c>
      <c r="H74" s="69">
        <v>-13.890319545000001</v>
      </c>
      <c r="I74" s="9">
        <v>-13.893000000000001</v>
      </c>
      <c r="J74" s="69">
        <v>-16.290330000000001</v>
      </c>
      <c r="K74" s="69">
        <v>-13.874313891</v>
      </c>
      <c r="L74" s="59"/>
      <c r="P74" s="60"/>
      <c r="AH74" s="10">
        <f t="shared" si="10"/>
        <v>-16.194557859922181</v>
      </c>
      <c r="AI74" s="10">
        <f t="shared" si="20"/>
        <v>-17.060950847492027</v>
      </c>
      <c r="AJ74" s="10">
        <f t="shared" si="21"/>
        <v>-15.328164872352335</v>
      </c>
      <c r="AM74" s="38">
        <f t="shared" si="11"/>
        <v>-13.83206678085315</v>
      </c>
      <c r="AN74" s="38">
        <f t="shared" si="12"/>
        <v>-13.996098479457256</v>
      </c>
      <c r="AO74" s="38">
        <f t="shared" si="13"/>
        <v>-13.668035082249045</v>
      </c>
      <c r="AP74" s="38">
        <f t="shared" si="14"/>
        <v>-14.160130178061364</v>
      </c>
      <c r="AQ74" s="38">
        <f t="shared" si="15"/>
        <v>-13.504003383644937</v>
      </c>
      <c r="AR74" s="38">
        <f t="shared" si="16"/>
        <v>-14.324161876665469</v>
      </c>
      <c r="AS74" s="38">
        <f t="shared" si="17"/>
        <v>-13.339971685040831</v>
      </c>
    </row>
    <row r="75" spans="1:45">
      <c r="A75" s="3">
        <v>74</v>
      </c>
      <c r="B75" s="67">
        <v>39759</v>
      </c>
      <c r="C75" s="72">
        <v>0.11</v>
      </c>
      <c r="D75" s="72" t="s">
        <v>48</v>
      </c>
      <c r="E75" s="147" t="s">
        <v>49</v>
      </c>
      <c r="F75" s="69">
        <v>-16.382919999999999</v>
      </c>
      <c r="G75" s="69">
        <v>23.339836031379363</v>
      </c>
      <c r="H75" s="69">
        <v>-13.879840659999996</v>
      </c>
      <c r="I75" s="9">
        <v>-13.893000000000001</v>
      </c>
      <c r="J75" s="69">
        <v>-16.29655</v>
      </c>
      <c r="K75" s="69">
        <v>-13.880550684999999</v>
      </c>
      <c r="L75" s="59"/>
      <c r="P75" s="60"/>
      <c r="AH75" s="10">
        <f t="shared" si="10"/>
        <v>-16.194557859922181</v>
      </c>
      <c r="AI75" s="10">
        <f t="shared" si="20"/>
        <v>-17.060950847492027</v>
      </c>
      <c r="AJ75" s="10">
        <f t="shared" si="21"/>
        <v>-15.328164872352335</v>
      </c>
      <c r="AM75" s="38">
        <f t="shared" si="11"/>
        <v>-13.83206678085315</v>
      </c>
      <c r="AN75" s="38">
        <f t="shared" si="12"/>
        <v>-13.996098479457256</v>
      </c>
      <c r="AO75" s="38">
        <f t="shared" si="13"/>
        <v>-13.668035082249045</v>
      </c>
      <c r="AP75" s="38">
        <f t="shared" si="14"/>
        <v>-14.160130178061364</v>
      </c>
      <c r="AQ75" s="38">
        <f t="shared" si="15"/>
        <v>-13.504003383644937</v>
      </c>
      <c r="AR75" s="38">
        <f t="shared" si="16"/>
        <v>-14.324161876665469</v>
      </c>
      <c r="AS75" s="38">
        <f t="shared" si="17"/>
        <v>-13.339971685040831</v>
      </c>
    </row>
    <row r="76" spans="1:45">
      <c r="A76" s="3">
        <v>75</v>
      </c>
      <c r="B76" s="67">
        <v>39770</v>
      </c>
      <c r="C76" s="72">
        <v>0.115</v>
      </c>
      <c r="D76" s="72" t="s">
        <v>44</v>
      </c>
      <c r="E76" s="147" t="s">
        <v>45</v>
      </c>
      <c r="F76" s="69">
        <v>-16.540780000000002</v>
      </c>
      <c r="G76" s="69">
        <v>22.051724375457155</v>
      </c>
      <c r="H76" s="69">
        <v>-13.913214926000002</v>
      </c>
      <c r="I76" s="9">
        <v>-13.893000000000001</v>
      </c>
      <c r="J76" s="69">
        <v>-16.450669999999999</v>
      </c>
      <c r="K76" s="69">
        <v>-13.908448441999999</v>
      </c>
      <c r="L76" s="59"/>
      <c r="AE76" s="10"/>
      <c r="AF76" s="10"/>
      <c r="AG76" s="10"/>
      <c r="AH76" s="10">
        <f t="shared" si="10"/>
        <v>-16.194557859922181</v>
      </c>
      <c r="AI76" s="10">
        <f t="shared" si="20"/>
        <v>-17.060950847492027</v>
      </c>
      <c r="AJ76" s="10">
        <f t="shared" si="21"/>
        <v>-15.328164872352335</v>
      </c>
      <c r="AM76" s="38">
        <f t="shared" si="11"/>
        <v>-13.83206678085315</v>
      </c>
      <c r="AN76" s="38">
        <f t="shared" si="12"/>
        <v>-13.996098479457256</v>
      </c>
      <c r="AO76" s="38">
        <f t="shared" si="13"/>
        <v>-13.668035082249045</v>
      </c>
      <c r="AP76" s="38">
        <f t="shared" si="14"/>
        <v>-14.160130178061364</v>
      </c>
      <c r="AQ76" s="38">
        <f t="shared" si="15"/>
        <v>-13.504003383644937</v>
      </c>
      <c r="AR76" s="38">
        <f t="shared" si="16"/>
        <v>-14.324161876665469</v>
      </c>
      <c r="AS76" s="38">
        <f t="shared" si="17"/>
        <v>-13.339971685040831</v>
      </c>
    </row>
    <row r="77" spans="1:45">
      <c r="A77" s="3">
        <v>76</v>
      </c>
      <c r="B77" s="67">
        <v>39770</v>
      </c>
      <c r="C77" s="72">
        <v>0.13600000000000001</v>
      </c>
      <c r="D77" s="72" t="s">
        <v>50</v>
      </c>
      <c r="E77" s="147" t="s">
        <v>51</v>
      </c>
      <c r="F77" s="69">
        <v>-16.621939999999999</v>
      </c>
      <c r="G77" s="69">
        <v>21.095644359037184</v>
      </c>
      <c r="H77" s="69">
        <v>-13.996136098000001</v>
      </c>
      <c r="I77" s="9">
        <v>-13.893000000000001</v>
      </c>
      <c r="J77" s="69">
        <v>-16.543099999999999</v>
      </c>
      <c r="K77" s="69">
        <v>-14.00204306</v>
      </c>
      <c r="L77" s="59"/>
      <c r="AE77" s="10"/>
      <c r="AF77" s="10"/>
      <c r="AG77" s="10"/>
      <c r="AH77" s="10">
        <f t="shared" si="10"/>
        <v>-16.194557859922181</v>
      </c>
      <c r="AI77" s="10">
        <f t="shared" si="20"/>
        <v>-17.060950847492027</v>
      </c>
      <c r="AJ77" s="10">
        <f t="shared" si="21"/>
        <v>-15.328164872352335</v>
      </c>
      <c r="AM77" s="38">
        <f t="shared" si="11"/>
        <v>-13.83206678085315</v>
      </c>
      <c r="AN77" s="38">
        <f t="shared" si="12"/>
        <v>-13.996098479457256</v>
      </c>
      <c r="AO77" s="38">
        <f t="shared" si="13"/>
        <v>-13.668035082249045</v>
      </c>
      <c r="AP77" s="38">
        <f t="shared" si="14"/>
        <v>-14.160130178061364</v>
      </c>
      <c r="AQ77" s="38">
        <f t="shared" si="15"/>
        <v>-13.504003383644937</v>
      </c>
      <c r="AR77" s="38">
        <f t="shared" si="16"/>
        <v>-14.324161876665469</v>
      </c>
      <c r="AS77" s="38">
        <f t="shared" si="17"/>
        <v>-13.339971685040831</v>
      </c>
    </row>
    <row r="78" spans="1:45">
      <c r="A78" s="3">
        <v>77</v>
      </c>
      <c r="B78" s="67">
        <v>39770</v>
      </c>
      <c r="C78" s="72">
        <v>0.112</v>
      </c>
      <c r="D78" s="72" t="s">
        <v>46</v>
      </c>
      <c r="E78" s="147" t="s">
        <v>47</v>
      </c>
      <c r="F78" s="69">
        <v>-16.430019999999999</v>
      </c>
      <c r="G78" s="69">
        <v>20.933915805610656</v>
      </c>
      <c r="H78" s="69">
        <v>-13.800051434</v>
      </c>
      <c r="I78" s="9">
        <v>-13.893000000000001</v>
      </c>
      <c r="J78" s="69">
        <v>-16.331299999999999</v>
      </c>
      <c r="K78" s="69">
        <v>-13.787574379999997</v>
      </c>
      <c r="L78" s="59"/>
      <c r="AE78" s="10"/>
      <c r="AF78" s="10"/>
      <c r="AG78" s="10"/>
      <c r="AH78" s="10">
        <f t="shared" si="10"/>
        <v>-16.194557859922181</v>
      </c>
      <c r="AI78" s="10">
        <f t="shared" si="20"/>
        <v>-17.060950847492027</v>
      </c>
      <c r="AJ78" s="10">
        <f t="shared" si="21"/>
        <v>-15.328164872352335</v>
      </c>
      <c r="AM78" s="38">
        <f t="shared" si="11"/>
        <v>-13.83206678085315</v>
      </c>
      <c r="AN78" s="38">
        <f t="shared" si="12"/>
        <v>-13.996098479457256</v>
      </c>
      <c r="AO78" s="38">
        <f t="shared" si="13"/>
        <v>-13.668035082249045</v>
      </c>
      <c r="AP78" s="38">
        <f t="shared" si="14"/>
        <v>-14.160130178061364</v>
      </c>
      <c r="AQ78" s="38">
        <f t="shared" si="15"/>
        <v>-13.504003383644937</v>
      </c>
      <c r="AR78" s="38">
        <f t="shared" si="16"/>
        <v>-14.324161876665469</v>
      </c>
      <c r="AS78" s="38">
        <f t="shared" si="17"/>
        <v>-13.339971685040831</v>
      </c>
    </row>
    <row r="79" spans="1:45">
      <c r="A79" s="3">
        <v>78</v>
      </c>
      <c r="B79" s="67">
        <v>39770</v>
      </c>
      <c r="C79" s="72">
        <v>0.14199999999999999</v>
      </c>
      <c r="D79" s="72" t="s">
        <v>52</v>
      </c>
      <c r="E79" s="147" t="s">
        <v>53</v>
      </c>
      <c r="F79" s="69">
        <v>-16.55134</v>
      </c>
      <c r="G79" s="69">
        <v>21.915724363133151</v>
      </c>
      <c r="H79" s="69">
        <v>-13.924004077999999</v>
      </c>
      <c r="I79" s="9">
        <v>-13.893000000000001</v>
      </c>
      <c r="J79" s="69">
        <v>-16.47813</v>
      </c>
      <c r="K79" s="69">
        <v>-13.936254438000001</v>
      </c>
      <c r="L79" s="59"/>
      <c r="AE79" s="10"/>
      <c r="AF79" s="10"/>
      <c r="AG79" s="10"/>
      <c r="AH79" s="10">
        <f t="shared" si="10"/>
        <v>-16.194557859922181</v>
      </c>
      <c r="AI79" s="10">
        <f t="shared" si="20"/>
        <v>-17.060950847492027</v>
      </c>
      <c r="AJ79" s="10">
        <f t="shared" si="21"/>
        <v>-15.328164872352335</v>
      </c>
      <c r="AM79" s="38">
        <f t="shared" si="11"/>
        <v>-13.83206678085315</v>
      </c>
      <c r="AN79" s="38">
        <f t="shared" si="12"/>
        <v>-13.996098479457256</v>
      </c>
      <c r="AO79" s="38">
        <f t="shared" si="13"/>
        <v>-13.668035082249045</v>
      </c>
      <c r="AP79" s="38">
        <f t="shared" si="14"/>
        <v>-14.160130178061364</v>
      </c>
      <c r="AQ79" s="38">
        <f t="shared" si="15"/>
        <v>-13.504003383644937</v>
      </c>
      <c r="AR79" s="38">
        <f t="shared" si="16"/>
        <v>-14.324161876665469</v>
      </c>
      <c r="AS79" s="38">
        <f t="shared" si="17"/>
        <v>-13.339971685040831</v>
      </c>
    </row>
    <row r="80" spans="1:45">
      <c r="A80" s="3">
        <v>79</v>
      </c>
      <c r="B80" s="67">
        <v>39770</v>
      </c>
      <c r="C80" s="72">
        <v>0.13400000000000001</v>
      </c>
      <c r="D80" s="72" t="s">
        <v>54</v>
      </c>
      <c r="E80" s="147" t="s">
        <v>55</v>
      </c>
      <c r="F80" s="69">
        <v>-16.39255</v>
      </c>
      <c r="G80" s="69">
        <v>21.680594159878932</v>
      </c>
      <c r="H80" s="69">
        <v>-13.761768335000003</v>
      </c>
      <c r="I80" s="9">
        <v>-13.893000000000001</v>
      </c>
      <c r="J80" s="69">
        <v>-16.312719999999999</v>
      </c>
      <c r="K80" s="69">
        <v>-13.768760272</v>
      </c>
      <c r="L80" s="59"/>
      <c r="AE80" s="10"/>
      <c r="AF80" s="10"/>
      <c r="AG80" s="10"/>
      <c r="AH80" s="10">
        <f t="shared" si="10"/>
        <v>-16.194557859922181</v>
      </c>
      <c r="AI80" s="10">
        <f t="shared" si="20"/>
        <v>-17.060950847492027</v>
      </c>
      <c r="AJ80" s="10">
        <f t="shared" si="21"/>
        <v>-15.328164872352335</v>
      </c>
      <c r="AM80" s="38">
        <f t="shared" si="11"/>
        <v>-13.83206678085315</v>
      </c>
      <c r="AN80" s="38">
        <f t="shared" si="12"/>
        <v>-13.996098479457256</v>
      </c>
      <c r="AO80" s="38">
        <f t="shared" si="13"/>
        <v>-13.668035082249045</v>
      </c>
      <c r="AP80" s="38">
        <f t="shared" si="14"/>
        <v>-14.160130178061364</v>
      </c>
      <c r="AQ80" s="38">
        <f t="shared" si="15"/>
        <v>-13.504003383644937</v>
      </c>
      <c r="AR80" s="38">
        <f t="shared" si="16"/>
        <v>-14.324161876665469</v>
      </c>
      <c r="AS80" s="38">
        <f t="shared" si="17"/>
        <v>-13.339971685040831</v>
      </c>
    </row>
    <row r="81" spans="1:45">
      <c r="A81" s="3">
        <v>80</v>
      </c>
      <c r="B81" s="67">
        <v>39770</v>
      </c>
      <c r="C81" s="72">
        <v>0.14199999999999999</v>
      </c>
      <c r="D81" s="72" t="s">
        <v>48</v>
      </c>
      <c r="E81" s="147" t="s">
        <v>49</v>
      </c>
      <c r="F81" s="69">
        <v>-16.448319999999999</v>
      </c>
      <c r="G81" s="69">
        <v>21.838203649818983</v>
      </c>
      <c r="H81" s="69">
        <v>-13.818748544000002</v>
      </c>
      <c r="I81" s="9">
        <v>-13.893000000000001</v>
      </c>
      <c r="J81" s="69">
        <v>-16.374030000000001</v>
      </c>
      <c r="K81" s="69">
        <v>-13.830842777999999</v>
      </c>
      <c r="AH81" s="10">
        <f t="shared" si="10"/>
        <v>-16.194557859922181</v>
      </c>
      <c r="AI81" s="10">
        <f t="shared" si="20"/>
        <v>-17.060950847492027</v>
      </c>
      <c r="AJ81" s="10">
        <f t="shared" si="21"/>
        <v>-15.328164872352335</v>
      </c>
      <c r="AM81" s="38">
        <f t="shared" si="11"/>
        <v>-13.83206678085315</v>
      </c>
      <c r="AN81" s="38">
        <f t="shared" si="12"/>
        <v>-13.996098479457256</v>
      </c>
      <c r="AO81" s="38">
        <f t="shared" si="13"/>
        <v>-13.668035082249045</v>
      </c>
      <c r="AP81" s="38">
        <f t="shared" si="14"/>
        <v>-14.160130178061364</v>
      </c>
      <c r="AQ81" s="38">
        <f t="shared" si="15"/>
        <v>-13.504003383644937</v>
      </c>
      <c r="AR81" s="38">
        <f t="shared" si="16"/>
        <v>-14.324161876665469</v>
      </c>
      <c r="AS81" s="38">
        <f t="shared" si="17"/>
        <v>-13.339971685040831</v>
      </c>
    </row>
    <row r="82" spans="1:45">
      <c r="A82" s="3">
        <v>81</v>
      </c>
      <c r="B82" s="67">
        <v>39773</v>
      </c>
      <c r="C82" s="16">
        <v>0.109</v>
      </c>
      <c r="D82" s="4" t="s">
        <v>44</v>
      </c>
      <c r="E82" s="139" t="s">
        <v>45</v>
      </c>
      <c r="F82" s="19">
        <v>-16.419820000000001</v>
      </c>
      <c r="G82" s="17">
        <v>21.259248302811599</v>
      </c>
      <c r="H82" s="17">
        <v>-13.760089012</v>
      </c>
      <c r="I82" s="9">
        <v>-13.893000000000001</v>
      </c>
      <c r="J82" s="19">
        <v>-16.327870000000001</v>
      </c>
      <c r="K82" s="17">
        <v>-13.765229025000002</v>
      </c>
      <c r="AH82" s="10">
        <f t="shared" si="10"/>
        <v>-16.194557859922181</v>
      </c>
      <c r="AI82" s="10">
        <f t="shared" si="20"/>
        <v>-17.060950847492027</v>
      </c>
      <c r="AJ82" s="10">
        <f t="shared" si="21"/>
        <v>-15.328164872352335</v>
      </c>
      <c r="AM82" s="38">
        <f t="shared" si="11"/>
        <v>-13.83206678085315</v>
      </c>
      <c r="AN82" s="38">
        <f t="shared" si="12"/>
        <v>-13.996098479457256</v>
      </c>
      <c r="AO82" s="38">
        <f t="shared" si="13"/>
        <v>-13.668035082249045</v>
      </c>
      <c r="AP82" s="38">
        <f t="shared" si="14"/>
        <v>-14.160130178061364</v>
      </c>
      <c r="AQ82" s="38">
        <f t="shared" si="15"/>
        <v>-13.504003383644937</v>
      </c>
      <c r="AR82" s="38">
        <f t="shared" si="16"/>
        <v>-14.324161876665469</v>
      </c>
      <c r="AS82" s="38">
        <f t="shared" si="17"/>
        <v>-13.339971685040831</v>
      </c>
    </row>
    <row r="83" spans="1:45">
      <c r="A83" s="3">
        <v>82</v>
      </c>
      <c r="B83" s="67">
        <v>39773</v>
      </c>
      <c r="C83" s="16">
        <v>0.104</v>
      </c>
      <c r="D83" s="4" t="s">
        <v>50</v>
      </c>
      <c r="E83" s="139" t="s">
        <v>51</v>
      </c>
      <c r="F83" s="19">
        <v>-16.34151</v>
      </c>
      <c r="G83" s="17">
        <v>21.525779154550335</v>
      </c>
      <c r="H83" s="17">
        <v>-13.680479065999998</v>
      </c>
      <c r="I83" s="9">
        <v>-13.893000000000001</v>
      </c>
      <c r="J83" s="19">
        <v>-16.245619999999999</v>
      </c>
      <c r="K83" s="17">
        <v>-13.682362150000001</v>
      </c>
      <c r="AH83" s="10">
        <f t="shared" si="10"/>
        <v>-16.194557859922181</v>
      </c>
      <c r="AI83" s="10">
        <f t="shared" si="20"/>
        <v>-17.060950847492027</v>
      </c>
      <c r="AJ83" s="10">
        <f t="shared" si="21"/>
        <v>-15.328164872352335</v>
      </c>
      <c r="AM83" s="38">
        <f t="shared" si="11"/>
        <v>-13.83206678085315</v>
      </c>
      <c r="AN83" s="38">
        <f t="shared" si="12"/>
        <v>-13.996098479457256</v>
      </c>
      <c r="AO83" s="38">
        <f t="shared" si="13"/>
        <v>-13.668035082249045</v>
      </c>
      <c r="AP83" s="38">
        <f t="shared" si="14"/>
        <v>-14.160130178061364</v>
      </c>
      <c r="AQ83" s="38">
        <f t="shared" si="15"/>
        <v>-13.504003383644937</v>
      </c>
      <c r="AR83" s="38">
        <f t="shared" si="16"/>
        <v>-14.324161876665469</v>
      </c>
      <c r="AS83" s="38">
        <f t="shared" si="17"/>
        <v>-13.339971685040831</v>
      </c>
    </row>
    <row r="84" spans="1:45">
      <c r="A84" s="3">
        <v>83</v>
      </c>
      <c r="B84" s="67">
        <v>39773</v>
      </c>
      <c r="C84" s="16">
        <v>0.107</v>
      </c>
      <c r="D84" s="4" t="s">
        <v>46</v>
      </c>
      <c r="E84" s="139" t="s">
        <v>47</v>
      </c>
      <c r="F84" s="19">
        <v>-16.454170000000001</v>
      </c>
      <c r="G84" s="17">
        <v>21.299427234754408</v>
      </c>
      <c r="H84" s="17">
        <v>-13.795009221999999</v>
      </c>
      <c r="I84" s="9">
        <v>-13.893000000000001</v>
      </c>
      <c r="J84" s="19">
        <v>-16.360949999999999</v>
      </c>
      <c r="K84" s="17">
        <v>-13.798557125</v>
      </c>
      <c r="AH84" s="10">
        <f t="shared" si="10"/>
        <v>-16.194557859922181</v>
      </c>
      <c r="AI84" s="10">
        <f t="shared" si="20"/>
        <v>-17.060950847492027</v>
      </c>
      <c r="AJ84" s="10">
        <f t="shared" si="21"/>
        <v>-15.328164872352335</v>
      </c>
      <c r="AM84" s="38">
        <f t="shared" si="11"/>
        <v>-13.83206678085315</v>
      </c>
      <c r="AN84" s="38">
        <f t="shared" si="12"/>
        <v>-13.996098479457256</v>
      </c>
      <c r="AO84" s="38">
        <f t="shared" si="13"/>
        <v>-13.668035082249045</v>
      </c>
      <c r="AP84" s="38">
        <f t="shared" si="14"/>
        <v>-14.160130178061364</v>
      </c>
      <c r="AQ84" s="38">
        <f t="shared" si="15"/>
        <v>-13.504003383644937</v>
      </c>
      <c r="AR84" s="38">
        <f t="shared" si="16"/>
        <v>-14.324161876665469</v>
      </c>
      <c r="AS84" s="38">
        <f t="shared" si="17"/>
        <v>-13.339971685040831</v>
      </c>
    </row>
    <row r="85" spans="1:45">
      <c r="A85" s="3">
        <v>84</v>
      </c>
      <c r="B85" s="67">
        <v>39773</v>
      </c>
      <c r="C85" s="16">
        <v>9.4E-2</v>
      </c>
      <c r="D85" s="4" t="s">
        <v>52</v>
      </c>
      <c r="E85" s="139" t="s">
        <v>53</v>
      </c>
      <c r="F85" s="19">
        <v>-16.460660000000001</v>
      </c>
      <c r="G85" s="17">
        <v>22.414603263249909</v>
      </c>
      <c r="H85" s="17">
        <v>-13.801606955999999</v>
      </c>
      <c r="I85" s="9">
        <v>-13.893000000000001</v>
      </c>
      <c r="J85" s="19">
        <v>-16.359819999999999</v>
      </c>
      <c r="K85" s="17">
        <v>-13.797418649999999</v>
      </c>
      <c r="AH85" s="10">
        <f t="shared" si="10"/>
        <v>-16.194557859922181</v>
      </c>
      <c r="AI85" s="10">
        <f t="shared" si="20"/>
        <v>-17.060950847492027</v>
      </c>
      <c r="AJ85" s="10">
        <f t="shared" si="21"/>
        <v>-15.328164872352335</v>
      </c>
      <c r="AM85" s="38">
        <f t="shared" si="11"/>
        <v>-13.83206678085315</v>
      </c>
      <c r="AN85" s="38">
        <f t="shared" si="12"/>
        <v>-13.996098479457256</v>
      </c>
      <c r="AO85" s="38">
        <f t="shared" si="13"/>
        <v>-13.668035082249045</v>
      </c>
      <c r="AP85" s="38">
        <f t="shared" si="14"/>
        <v>-14.160130178061364</v>
      </c>
      <c r="AQ85" s="38">
        <f t="shared" si="15"/>
        <v>-13.504003383644937</v>
      </c>
      <c r="AR85" s="38">
        <f t="shared" si="16"/>
        <v>-14.324161876665469</v>
      </c>
      <c r="AS85" s="38">
        <f t="shared" si="17"/>
        <v>-13.339971685040831</v>
      </c>
    </row>
    <row r="86" spans="1:45">
      <c r="A86" s="3">
        <v>85</v>
      </c>
      <c r="B86" s="67">
        <v>39773</v>
      </c>
      <c r="C86" s="16">
        <v>0.1</v>
      </c>
      <c r="D86" s="4" t="s">
        <v>54</v>
      </c>
      <c r="E86" s="139" t="s">
        <v>55</v>
      </c>
      <c r="F86" s="19">
        <v>-16.432200000000002</v>
      </c>
      <c r="G86" s="17">
        <v>21.5929661030993</v>
      </c>
      <c r="H86" s="17">
        <v>-13.772674520000001</v>
      </c>
      <c r="I86" s="9">
        <v>-13.893000000000001</v>
      </c>
      <c r="J86" s="19">
        <v>-16.333559999999999</v>
      </c>
      <c r="K86" s="17">
        <v>-13.770961699999999</v>
      </c>
      <c r="AH86" s="10">
        <f t="shared" si="10"/>
        <v>-16.194557859922181</v>
      </c>
      <c r="AI86" s="10">
        <f t="shared" si="20"/>
        <v>-17.060950847492027</v>
      </c>
      <c r="AJ86" s="10">
        <f t="shared" si="21"/>
        <v>-15.328164872352335</v>
      </c>
      <c r="AM86" s="38">
        <f t="shared" si="11"/>
        <v>-13.83206678085315</v>
      </c>
      <c r="AN86" s="38">
        <f t="shared" si="12"/>
        <v>-13.996098479457256</v>
      </c>
      <c r="AO86" s="38">
        <f t="shared" si="13"/>
        <v>-13.668035082249045</v>
      </c>
      <c r="AP86" s="38">
        <f t="shared" si="14"/>
        <v>-14.160130178061364</v>
      </c>
      <c r="AQ86" s="38">
        <f t="shared" si="15"/>
        <v>-13.504003383644937</v>
      </c>
      <c r="AR86" s="38">
        <f t="shared" si="16"/>
        <v>-14.324161876665469</v>
      </c>
      <c r="AS86" s="38">
        <f t="shared" si="17"/>
        <v>-13.339971685040831</v>
      </c>
    </row>
    <row r="87" spans="1:45">
      <c r="A87" s="3">
        <v>86</v>
      </c>
      <c r="B87" s="67">
        <v>39773</v>
      </c>
      <c r="C87" s="16">
        <v>8.7999999999999995E-2</v>
      </c>
      <c r="D87" s="4" t="s">
        <v>48</v>
      </c>
      <c r="E87" s="139" t="s">
        <v>49</v>
      </c>
      <c r="F87" s="19">
        <v>-16.476410000000001</v>
      </c>
      <c r="G87" s="17">
        <v>22.497737921209527</v>
      </c>
      <c r="H87" s="17">
        <v>-13.817618405999999</v>
      </c>
      <c r="I87" s="9">
        <v>-13.893000000000001</v>
      </c>
      <c r="J87" s="19">
        <v>-16.36918</v>
      </c>
      <c r="K87" s="17">
        <v>-13.80684885</v>
      </c>
      <c r="AH87" s="10">
        <f t="shared" si="10"/>
        <v>-16.194557859922181</v>
      </c>
      <c r="AI87" s="10">
        <f t="shared" si="20"/>
        <v>-17.060950847492027</v>
      </c>
      <c r="AJ87" s="10">
        <f t="shared" si="21"/>
        <v>-15.328164872352335</v>
      </c>
      <c r="AM87" s="38">
        <f t="shared" si="11"/>
        <v>-13.83206678085315</v>
      </c>
      <c r="AN87" s="38">
        <f t="shared" si="12"/>
        <v>-13.996098479457256</v>
      </c>
      <c r="AO87" s="38">
        <f t="shared" si="13"/>
        <v>-13.668035082249045</v>
      </c>
      <c r="AP87" s="38">
        <f t="shared" si="14"/>
        <v>-14.160130178061364</v>
      </c>
      <c r="AQ87" s="38">
        <f t="shared" si="15"/>
        <v>-13.504003383644937</v>
      </c>
      <c r="AR87" s="38">
        <f t="shared" si="16"/>
        <v>-14.324161876665469</v>
      </c>
      <c r="AS87" s="38">
        <f t="shared" si="17"/>
        <v>-13.339971685040831</v>
      </c>
    </row>
    <row r="88" spans="1:45">
      <c r="A88" s="3">
        <v>87</v>
      </c>
      <c r="B88" s="28">
        <v>39778</v>
      </c>
      <c r="C88" s="16">
        <v>9.4E-2</v>
      </c>
      <c r="D88" s="4" t="s">
        <v>44</v>
      </c>
      <c r="E88" s="139" t="s">
        <v>45</v>
      </c>
      <c r="F88" s="19">
        <v>-16.58437</v>
      </c>
      <c r="G88" s="17">
        <v>17.439817766137423</v>
      </c>
      <c r="H88" s="17">
        <v>-13.918066458999999</v>
      </c>
      <c r="I88" s="9">
        <v>-13.893000000000001</v>
      </c>
      <c r="J88" s="19">
        <v>-16.478159999999999</v>
      </c>
      <c r="K88" s="17">
        <v>-13.915137231999998</v>
      </c>
      <c r="AH88" s="10">
        <f t="shared" si="10"/>
        <v>-16.194557859922181</v>
      </c>
      <c r="AI88" s="10">
        <f t="shared" si="20"/>
        <v>-17.060950847492027</v>
      </c>
      <c r="AJ88" s="10">
        <f t="shared" si="21"/>
        <v>-15.328164872352335</v>
      </c>
      <c r="AM88" s="38">
        <f t="shared" si="11"/>
        <v>-13.83206678085315</v>
      </c>
      <c r="AN88" s="38">
        <f t="shared" si="12"/>
        <v>-13.996098479457256</v>
      </c>
      <c r="AO88" s="38">
        <f t="shared" si="13"/>
        <v>-13.668035082249045</v>
      </c>
      <c r="AP88" s="38">
        <f t="shared" si="14"/>
        <v>-14.160130178061364</v>
      </c>
      <c r="AQ88" s="38">
        <f t="shared" si="15"/>
        <v>-13.504003383644937</v>
      </c>
      <c r="AR88" s="38">
        <f t="shared" si="16"/>
        <v>-14.324161876665469</v>
      </c>
      <c r="AS88" s="38">
        <f t="shared" si="17"/>
        <v>-13.339971685040831</v>
      </c>
    </row>
    <row r="89" spans="1:45">
      <c r="A89" s="3">
        <v>88</v>
      </c>
      <c r="B89" s="28">
        <v>39778</v>
      </c>
      <c r="C89" s="16">
        <v>0.105</v>
      </c>
      <c r="D89" s="4" t="s">
        <v>50</v>
      </c>
      <c r="E89" s="139" t="s">
        <v>51</v>
      </c>
      <c r="F89" s="19">
        <v>-16.281849999999999</v>
      </c>
      <c r="G89" s="17">
        <v>18.124172068528324</v>
      </c>
      <c r="H89" s="17">
        <v>-13.609284294999998</v>
      </c>
      <c r="I89" s="9">
        <v>-13.893000000000001</v>
      </c>
      <c r="J89" s="19">
        <v>-16.1876</v>
      </c>
      <c r="K89" s="17">
        <v>-13.621613519999999</v>
      </c>
      <c r="AH89" s="10">
        <f t="shared" si="10"/>
        <v>-16.194557859922181</v>
      </c>
      <c r="AI89" s="10">
        <f t="shared" si="20"/>
        <v>-17.060950847492027</v>
      </c>
      <c r="AJ89" s="10">
        <f t="shared" si="21"/>
        <v>-15.328164872352335</v>
      </c>
      <c r="AM89" s="38">
        <f t="shared" si="11"/>
        <v>-13.83206678085315</v>
      </c>
      <c r="AN89" s="38">
        <f t="shared" si="12"/>
        <v>-13.996098479457256</v>
      </c>
      <c r="AO89" s="38">
        <f t="shared" si="13"/>
        <v>-13.668035082249045</v>
      </c>
      <c r="AP89" s="38">
        <f t="shared" si="14"/>
        <v>-14.160130178061364</v>
      </c>
      <c r="AQ89" s="38">
        <f t="shared" si="15"/>
        <v>-13.504003383644937</v>
      </c>
      <c r="AR89" s="38">
        <f t="shared" si="16"/>
        <v>-14.324161876665469</v>
      </c>
      <c r="AS89" s="38">
        <f t="shared" si="17"/>
        <v>-13.339971685040831</v>
      </c>
    </row>
    <row r="90" spans="1:45">
      <c r="A90" s="3">
        <v>89</v>
      </c>
      <c r="B90" s="28">
        <v>39778</v>
      </c>
      <c r="C90" s="16">
        <v>9.5000000000000001E-2</v>
      </c>
      <c r="D90" s="4" t="s">
        <v>46</v>
      </c>
      <c r="E90" s="139" t="s">
        <v>47</v>
      </c>
      <c r="F90" s="19">
        <v>-16.440239999999999</v>
      </c>
      <c r="G90" s="17">
        <v>17.486801057454706</v>
      </c>
      <c r="H90" s="17">
        <v>-13.770952968</v>
      </c>
      <c r="I90" s="9">
        <v>-13.893000000000001</v>
      </c>
      <c r="J90" s="19">
        <v>-16.333870000000001</v>
      </c>
      <c r="K90" s="17">
        <v>-13.769375474000002</v>
      </c>
      <c r="AH90" s="10">
        <f t="shared" si="10"/>
        <v>-16.194557859922181</v>
      </c>
      <c r="AI90" s="10">
        <f t="shared" si="20"/>
        <v>-17.060950847492027</v>
      </c>
      <c r="AJ90" s="10">
        <f t="shared" si="21"/>
        <v>-15.328164872352335</v>
      </c>
      <c r="AM90" s="38">
        <f t="shared" si="11"/>
        <v>-13.83206678085315</v>
      </c>
      <c r="AN90" s="38">
        <f t="shared" si="12"/>
        <v>-13.996098479457256</v>
      </c>
      <c r="AO90" s="38">
        <f t="shared" si="13"/>
        <v>-13.668035082249045</v>
      </c>
      <c r="AP90" s="38">
        <f t="shared" si="14"/>
        <v>-14.160130178061364</v>
      </c>
      <c r="AQ90" s="38">
        <f t="shared" si="15"/>
        <v>-13.504003383644937</v>
      </c>
      <c r="AR90" s="38">
        <f t="shared" si="16"/>
        <v>-14.324161876665469</v>
      </c>
      <c r="AS90" s="38">
        <f t="shared" si="17"/>
        <v>-13.339971685040831</v>
      </c>
    </row>
    <row r="91" spans="1:45">
      <c r="A91" s="3">
        <v>90</v>
      </c>
      <c r="B91" s="28">
        <v>39778</v>
      </c>
      <c r="C91" s="16">
        <v>0.111</v>
      </c>
      <c r="D91" s="4" t="s">
        <v>52</v>
      </c>
      <c r="E91" s="139" t="s">
        <v>53</v>
      </c>
      <c r="F91" s="19">
        <v>-16.45926</v>
      </c>
      <c r="G91" s="17">
        <v>17.70938916481682</v>
      </c>
      <c r="H91" s="17">
        <v>-13.790366682000002</v>
      </c>
      <c r="I91" s="9">
        <v>-13.893000000000001</v>
      </c>
      <c r="J91" s="19">
        <v>-16.369689999999999</v>
      </c>
      <c r="K91" s="17">
        <v>-13.805560838</v>
      </c>
      <c r="AH91" s="10">
        <f t="shared" si="10"/>
        <v>-16.194557859922181</v>
      </c>
      <c r="AI91" s="10">
        <f t="shared" si="20"/>
        <v>-17.060950847492027</v>
      </c>
      <c r="AJ91" s="10">
        <f t="shared" si="21"/>
        <v>-15.328164872352335</v>
      </c>
      <c r="AM91" s="38">
        <f t="shared" si="11"/>
        <v>-13.83206678085315</v>
      </c>
      <c r="AN91" s="38">
        <f t="shared" si="12"/>
        <v>-13.996098479457256</v>
      </c>
      <c r="AO91" s="38">
        <f t="shared" si="13"/>
        <v>-13.668035082249045</v>
      </c>
      <c r="AP91" s="38">
        <f t="shared" si="14"/>
        <v>-14.160130178061364</v>
      </c>
      <c r="AQ91" s="38">
        <f t="shared" si="15"/>
        <v>-13.504003383644937</v>
      </c>
      <c r="AR91" s="38">
        <f t="shared" si="16"/>
        <v>-14.324161876665469</v>
      </c>
      <c r="AS91" s="38">
        <f t="shared" si="17"/>
        <v>-13.339971685040831</v>
      </c>
    </row>
    <row r="92" spans="1:45">
      <c r="A92" s="3">
        <v>91</v>
      </c>
      <c r="B92" s="28">
        <v>39778</v>
      </c>
      <c r="C92" s="16">
        <v>0.10199999999999999</v>
      </c>
      <c r="D92" s="4" t="s">
        <v>54</v>
      </c>
      <c r="E92" s="139" t="s">
        <v>55</v>
      </c>
      <c r="F92" s="19">
        <v>-16.43826</v>
      </c>
      <c r="G92" s="17">
        <v>17.211975618722605</v>
      </c>
      <c r="H92" s="17">
        <v>-13.768931981999998</v>
      </c>
      <c r="I92" s="9">
        <v>-13.893000000000001</v>
      </c>
      <c r="J92" s="19">
        <v>-16.33764</v>
      </c>
      <c r="K92" s="17">
        <v>-13.773183928</v>
      </c>
      <c r="AH92" s="10">
        <f t="shared" si="10"/>
        <v>-16.194557859922181</v>
      </c>
      <c r="AI92" s="10">
        <f t="shared" si="20"/>
        <v>-17.060950847492027</v>
      </c>
      <c r="AJ92" s="10">
        <f t="shared" si="21"/>
        <v>-15.328164872352335</v>
      </c>
      <c r="AM92" s="38">
        <f t="shared" si="11"/>
        <v>-13.83206678085315</v>
      </c>
      <c r="AN92" s="38">
        <f t="shared" si="12"/>
        <v>-13.996098479457256</v>
      </c>
      <c r="AO92" s="38">
        <f t="shared" si="13"/>
        <v>-13.668035082249045</v>
      </c>
      <c r="AP92" s="38">
        <f t="shared" si="14"/>
        <v>-14.160130178061364</v>
      </c>
      <c r="AQ92" s="38">
        <f t="shared" si="15"/>
        <v>-13.504003383644937</v>
      </c>
      <c r="AR92" s="38">
        <f t="shared" si="16"/>
        <v>-14.324161876665469</v>
      </c>
      <c r="AS92" s="38">
        <f t="shared" si="17"/>
        <v>-13.339971685040831</v>
      </c>
    </row>
    <row r="93" spans="1:45">
      <c r="A93" s="3">
        <v>92</v>
      </c>
      <c r="B93" s="67">
        <v>39786</v>
      </c>
      <c r="C93" s="70">
        <v>9.8000000000000004E-2</v>
      </c>
      <c r="D93" s="71" t="s">
        <v>44</v>
      </c>
      <c r="E93" s="140" t="s">
        <v>45</v>
      </c>
      <c r="F93" s="24">
        <v>-16.516169999999999</v>
      </c>
      <c r="H93" s="17">
        <v>-13.951135187999997</v>
      </c>
      <c r="AH93" s="10">
        <f t="shared" si="10"/>
        <v>-16.194557859922181</v>
      </c>
      <c r="AI93" s="10">
        <f t="shared" si="20"/>
        <v>-17.060950847492027</v>
      </c>
      <c r="AJ93" s="10">
        <f t="shared" si="21"/>
        <v>-15.328164872352335</v>
      </c>
      <c r="AM93" s="38">
        <f t="shared" si="11"/>
        <v>-13.83206678085315</v>
      </c>
      <c r="AN93" s="38">
        <f t="shared" si="12"/>
        <v>-13.996098479457256</v>
      </c>
      <c r="AO93" s="38">
        <f t="shared" si="13"/>
        <v>-13.668035082249045</v>
      </c>
      <c r="AP93" s="38">
        <f t="shared" si="14"/>
        <v>-14.160130178061364</v>
      </c>
      <c r="AQ93" s="38">
        <f t="shared" si="15"/>
        <v>-13.504003383644937</v>
      </c>
      <c r="AR93" s="38">
        <f t="shared" si="16"/>
        <v>-14.324161876665469</v>
      </c>
      <c r="AS93" s="38">
        <f t="shared" si="17"/>
        <v>-13.339971685040831</v>
      </c>
    </row>
    <row r="94" spans="1:45">
      <c r="A94" s="3">
        <v>93</v>
      </c>
      <c r="B94" s="67">
        <v>39786</v>
      </c>
      <c r="C94" s="70">
        <v>9.8000000000000004E-2</v>
      </c>
      <c r="D94" s="71" t="s">
        <v>50</v>
      </c>
      <c r="E94" s="140" t="s">
        <v>51</v>
      </c>
      <c r="F94" s="24">
        <v>-16.426749999999998</v>
      </c>
      <c r="H94" s="17">
        <v>-13.860248699999998</v>
      </c>
      <c r="AH94" s="10">
        <f t="shared" si="10"/>
        <v>-16.194557859922181</v>
      </c>
      <c r="AI94" s="10">
        <f t="shared" si="20"/>
        <v>-17.060950847492027</v>
      </c>
      <c r="AJ94" s="10">
        <f t="shared" si="21"/>
        <v>-15.328164872352335</v>
      </c>
      <c r="AM94" s="38">
        <f t="shared" si="11"/>
        <v>-13.83206678085315</v>
      </c>
      <c r="AN94" s="38">
        <f t="shared" si="12"/>
        <v>-13.996098479457256</v>
      </c>
      <c r="AO94" s="38">
        <f t="shared" si="13"/>
        <v>-13.668035082249045</v>
      </c>
      <c r="AP94" s="38">
        <f t="shared" si="14"/>
        <v>-14.160130178061364</v>
      </c>
      <c r="AQ94" s="38">
        <f t="shared" si="15"/>
        <v>-13.504003383644937</v>
      </c>
      <c r="AR94" s="38">
        <f t="shared" si="16"/>
        <v>-14.324161876665469</v>
      </c>
      <c r="AS94" s="38">
        <f t="shared" si="17"/>
        <v>-13.339971685040831</v>
      </c>
    </row>
    <row r="95" spans="1:45">
      <c r="A95" s="3">
        <v>94</v>
      </c>
      <c r="B95" s="67">
        <v>39786</v>
      </c>
      <c r="C95" s="70">
        <v>0.111</v>
      </c>
      <c r="D95" s="71" t="s">
        <v>46</v>
      </c>
      <c r="E95" s="140" t="s">
        <v>47</v>
      </c>
      <c r="F95" s="24">
        <v>-16.300989999999999</v>
      </c>
      <c r="H95" s="17">
        <v>-13.732426235999997</v>
      </c>
      <c r="AH95" s="10">
        <f t="shared" si="10"/>
        <v>-16.194557859922181</v>
      </c>
      <c r="AI95" s="10">
        <f t="shared" si="20"/>
        <v>-17.060950847492027</v>
      </c>
      <c r="AJ95" s="10">
        <f t="shared" si="21"/>
        <v>-15.328164872352335</v>
      </c>
      <c r="AM95" s="38">
        <f t="shared" si="11"/>
        <v>-13.83206678085315</v>
      </c>
      <c r="AN95" s="38">
        <f t="shared" si="12"/>
        <v>-13.996098479457256</v>
      </c>
      <c r="AO95" s="38">
        <f t="shared" si="13"/>
        <v>-13.668035082249045</v>
      </c>
      <c r="AP95" s="38">
        <f t="shared" si="14"/>
        <v>-14.160130178061364</v>
      </c>
      <c r="AQ95" s="38">
        <f t="shared" si="15"/>
        <v>-13.504003383644937</v>
      </c>
      <c r="AR95" s="38">
        <f t="shared" si="16"/>
        <v>-14.324161876665469</v>
      </c>
      <c r="AS95" s="38">
        <f t="shared" si="17"/>
        <v>-13.339971685040831</v>
      </c>
    </row>
    <row r="96" spans="1:45">
      <c r="A96" s="3">
        <v>95</v>
      </c>
      <c r="B96" s="67">
        <v>39786</v>
      </c>
      <c r="C96" s="70">
        <v>0.1</v>
      </c>
      <c r="D96" s="71" t="s">
        <v>52</v>
      </c>
      <c r="E96" s="140" t="s">
        <v>53</v>
      </c>
      <c r="F96" s="24">
        <v>-16.322379999999999</v>
      </c>
      <c r="H96" s="17">
        <v>-13.754167031999996</v>
      </c>
      <c r="AH96" s="10">
        <f t="shared" si="10"/>
        <v>-16.194557859922181</v>
      </c>
      <c r="AI96" s="10">
        <f t="shared" si="20"/>
        <v>-17.060950847492027</v>
      </c>
      <c r="AJ96" s="10">
        <f t="shared" si="21"/>
        <v>-15.328164872352335</v>
      </c>
      <c r="AM96" s="38">
        <f t="shared" si="11"/>
        <v>-13.83206678085315</v>
      </c>
      <c r="AN96" s="38">
        <f t="shared" si="12"/>
        <v>-13.996098479457256</v>
      </c>
      <c r="AO96" s="38">
        <f t="shared" si="13"/>
        <v>-13.668035082249045</v>
      </c>
      <c r="AP96" s="38">
        <f t="shared" si="14"/>
        <v>-14.160130178061364</v>
      </c>
      <c r="AQ96" s="38">
        <f t="shared" si="15"/>
        <v>-13.504003383644937</v>
      </c>
      <c r="AR96" s="38">
        <f t="shared" si="16"/>
        <v>-14.324161876665469</v>
      </c>
      <c r="AS96" s="38">
        <f t="shared" si="17"/>
        <v>-13.339971685040831</v>
      </c>
    </row>
    <row r="97" spans="1:45">
      <c r="A97" s="3">
        <v>96</v>
      </c>
      <c r="B97" s="67">
        <v>39786</v>
      </c>
      <c r="C97" s="70">
        <v>9.0999999999999998E-2</v>
      </c>
      <c r="D97" s="71" t="s">
        <v>54</v>
      </c>
      <c r="E97" s="140" t="s">
        <v>55</v>
      </c>
      <c r="F97" s="24">
        <v>-16.545529999999999</v>
      </c>
      <c r="H97" s="17">
        <v>-13.980976691999997</v>
      </c>
      <c r="AH97" s="10">
        <f t="shared" si="10"/>
        <v>-16.194557859922181</v>
      </c>
      <c r="AI97" s="10">
        <f t="shared" si="20"/>
        <v>-17.060950847492027</v>
      </c>
      <c r="AJ97" s="10">
        <f t="shared" si="21"/>
        <v>-15.328164872352335</v>
      </c>
      <c r="AM97" s="38">
        <f t="shared" si="11"/>
        <v>-13.83206678085315</v>
      </c>
      <c r="AN97" s="38">
        <f t="shared" si="12"/>
        <v>-13.996098479457256</v>
      </c>
      <c r="AO97" s="38">
        <f t="shared" si="13"/>
        <v>-13.668035082249045</v>
      </c>
      <c r="AP97" s="38">
        <f t="shared" si="14"/>
        <v>-14.160130178061364</v>
      </c>
      <c r="AQ97" s="38">
        <f t="shared" si="15"/>
        <v>-13.504003383644937</v>
      </c>
      <c r="AR97" s="38">
        <f t="shared" si="16"/>
        <v>-14.324161876665469</v>
      </c>
      <c r="AS97" s="38">
        <f t="shared" si="17"/>
        <v>-13.339971685040831</v>
      </c>
    </row>
    <row r="98" spans="1:45">
      <c r="A98" s="3">
        <v>97</v>
      </c>
      <c r="B98" s="67">
        <v>39786</v>
      </c>
      <c r="C98" s="70">
        <v>9.1999999999999998E-2</v>
      </c>
      <c r="D98" s="71" t="s">
        <v>48</v>
      </c>
      <c r="E98" s="140" t="s">
        <v>49</v>
      </c>
      <c r="F98" s="24">
        <v>-16.36646</v>
      </c>
      <c r="H98" s="17">
        <v>-13.798969943999998</v>
      </c>
      <c r="AH98" s="10">
        <f t="shared" si="10"/>
        <v>-16.194557859922181</v>
      </c>
      <c r="AI98" s="10">
        <f t="shared" si="20"/>
        <v>-17.060950847492027</v>
      </c>
      <c r="AJ98" s="10">
        <f t="shared" si="21"/>
        <v>-15.328164872352335</v>
      </c>
      <c r="AM98" s="38">
        <f t="shared" si="11"/>
        <v>-13.83206678085315</v>
      </c>
      <c r="AN98" s="38">
        <f t="shared" si="12"/>
        <v>-13.996098479457256</v>
      </c>
      <c r="AO98" s="38">
        <f t="shared" si="13"/>
        <v>-13.668035082249045</v>
      </c>
      <c r="AP98" s="38">
        <f t="shared" si="14"/>
        <v>-14.160130178061364</v>
      </c>
      <c r="AQ98" s="38">
        <f t="shared" si="15"/>
        <v>-13.504003383644937</v>
      </c>
      <c r="AR98" s="38">
        <f t="shared" si="16"/>
        <v>-14.324161876665469</v>
      </c>
      <c r="AS98" s="38">
        <f t="shared" si="17"/>
        <v>-13.339971685040831</v>
      </c>
    </row>
    <row r="99" spans="1:45">
      <c r="A99" s="3">
        <v>98</v>
      </c>
      <c r="B99" s="68">
        <v>39793</v>
      </c>
      <c r="C99" s="79">
        <v>0.11</v>
      </c>
      <c r="D99" s="80" t="s">
        <v>44</v>
      </c>
      <c r="E99" s="140" t="s">
        <v>45</v>
      </c>
      <c r="F99" s="24">
        <v>-16.53265</v>
      </c>
      <c r="G99" s="24"/>
      <c r="H99" s="69">
        <v>-14.035762415000002</v>
      </c>
      <c r="J99" s="24">
        <v>-16.406490000000002</v>
      </c>
      <c r="K99" s="72"/>
      <c r="AH99" s="10">
        <f t="shared" si="10"/>
        <v>-16.194557859922181</v>
      </c>
      <c r="AI99" s="10">
        <f t="shared" si="20"/>
        <v>-17.060950847492027</v>
      </c>
      <c r="AJ99" s="10">
        <f t="shared" si="21"/>
        <v>-15.328164872352335</v>
      </c>
      <c r="AM99" s="38">
        <f t="shared" si="11"/>
        <v>-13.83206678085315</v>
      </c>
      <c r="AN99" s="38">
        <f t="shared" si="12"/>
        <v>-13.996098479457256</v>
      </c>
      <c r="AO99" s="38">
        <f t="shared" si="13"/>
        <v>-13.668035082249045</v>
      </c>
      <c r="AP99" s="38">
        <f t="shared" si="14"/>
        <v>-14.160130178061364</v>
      </c>
      <c r="AQ99" s="38">
        <f t="shared" si="15"/>
        <v>-13.504003383644937</v>
      </c>
      <c r="AR99" s="38">
        <f t="shared" si="16"/>
        <v>-14.324161876665469</v>
      </c>
      <c r="AS99" s="38">
        <f t="shared" si="17"/>
        <v>-13.339971685040831</v>
      </c>
    </row>
    <row r="100" spans="1:45">
      <c r="A100" s="3">
        <v>99</v>
      </c>
      <c r="B100" s="68">
        <v>39793</v>
      </c>
      <c r="C100" s="79">
        <v>0.1</v>
      </c>
      <c r="D100" s="80" t="s">
        <v>50</v>
      </c>
      <c r="E100" s="140" t="s">
        <v>51</v>
      </c>
      <c r="F100" s="24">
        <v>-16.469100000000001</v>
      </c>
      <c r="G100" s="24"/>
      <c r="H100" s="69">
        <v>-13.971507010000002</v>
      </c>
      <c r="J100" s="24">
        <v>-16.334810000000001</v>
      </c>
      <c r="K100" s="72"/>
      <c r="AH100" s="10">
        <f t="shared" si="10"/>
        <v>-16.194557859922181</v>
      </c>
      <c r="AI100" s="10">
        <f t="shared" si="20"/>
        <v>-17.060950847492027</v>
      </c>
      <c r="AJ100" s="10">
        <f t="shared" si="21"/>
        <v>-15.328164872352335</v>
      </c>
      <c r="AM100" s="38">
        <f t="shared" si="11"/>
        <v>-13.83206678085315</v>
      </c>
      <c r="AN100" s="38">
        <f t="shared" si="12"/>
        <v>-13.996098479457256</v>
      </c>
      <c r="AO100" s="38">
        <f t="shared" si="13"/>
        <v>-13.668035082249045</v>
      </c>
      <c r="AP100" s="38">
        <f t="shared" si="14"/>
        <v>-14.160130178061364</v>
      </c>
      <c r="AQ100" s="38">
        <f t="shared" si="15"/>
        <v>-13.504003383644937</v>
      </c>
      <c r="AR100" s="38">
        <f t="shared" si="16"/>
        <v>-14.324161876665469</v>
      </c>
      <c r="AS100" s="38">
        <f t="shared" si="17"/>
        <v>-13.339971685040831</v>
      </c>
    </row>
    <row r="101" spans="1:45">
      <c r="A101" s="3">
        <v>100</v>
      </c>
      <c r="B101" s="68">
        <v>39793</v>
      </c>
      <c r="C101" s="79">
        <v>0.112</v>
      </c>
      <c r="D101" s="80" t="s">
        <v>46</v>
      </c>
      <c r="E101" s="140" t="s">
        <v>47</v>
      </c>
      <c r="F101" s="24">
        <v>-16.226150000000001</v>
      </c>
      <c r="G101" s="24"/>
      <c r="H101" s="69">
        <v>-13.725860265000003</v>
      </c>
      <c r="J101" s="24">
        <v>-16.104099999999999</v>
      </c>
      <c r="K101" s="72"/>
      <c r="AH101" s="10">
        <f t="shared" si="10"/>
        <v>-16.194557859922181</v>
      </c>
      <c r="AI101" s="10">
        <f t="shared" si="20"/>
        <v>-17.060950847492027</v>
      </c>
      <c r="AJ101" s="10">
        <f t="shared" si="21"/>
        <v>-15.328164872352335</v>
      </c>
      <c r="AM101" s="38">
        <f t="shared" si="11"/>
        <v>-13.83206678085315</v>
      </c>
      <c r="AN101" s="38">
        <f t="shared" si="12"/>
        <v>-13.996098479457256</v>
      </c>
      <c r="AO101" s="38">
        <f t="shared" si="13"/>
        <v>-13.668035082249045</v>
      </c>
      <c r="AP101" s="38">
        <f t="shared" si="14"/>
        <v>-14.160130178061364</v>
      </c>
      <c r="AQ101" s="38">
        <f t="shared" si="15"/>
        <v>-13.504003383644937</v>
      </c>
      <c r="AR101" s="38">
        <f t="shared" si="16"/>
        <v>-14.324161876665469</v>
      </c>
      <c r="AS101" s="38">
        <f t="shared" si="17"/>
        <v>-13.339971685040831</v>
      </c>
    </row>
    <row r="102" spans="1:45">
      <c r="A102" s="3">
        <v>101</v>
      </c>
      <c r="B102" s="68">
        <v>39793</v>
      </c>
      <c r="C102" s="79">
        <v>9.4E-2</v>
      </c>
      <c r="D102" s="80" t="s">
        <v>52</v>
      </c>
      <c r="E102" s="140" t="s">
        <v>53</v>
      </c>
      <c r="F102" s="24">
        <v>-16.327030000000001</v>
      </c>
      <c r="G102" s="24"/>
      <c r="H102" s="69">
        <v>-13.827860033000002</v>
      </c>
      <c r="J102" s="24">
        <v>-16.18412</v>
      </c>
      <c r="K102" s="72"/>
      <c r="AH102" s="10">
        <f t="shared" si="10"/>
        <v>-16.194557859922181</v>
      </c>
      <c r="AI102" s="10">
        <f t="shared" si="20"/>
        <v>-17.060950847492027</v>
      </c>
      <c r="AJ102" s="10">
        <f t="shared" si="21"/>
        <v>-15.328164872352335</v>
      </c>
      <c r="AM102" s="38">
        <f t="shared" si="11"/>
        <v>-13.83206678085315</v>
      </c>
      <c r="AN102" s="38">
        <f t="shared" si="12"/>
        <v>-13.996098479457256</v>
      </c>
      <c r="AO102" s="38">
        <f t="shared" si="13"/>
        <v>-13.668035082249045</v>
      </c>
      <c r="AP102" s="38">
        <f t="shared" si="14"/>
        <v>-14.160130178061364</v>
      </c>
      <c r="AQ102" s="38">
        <f t="shared" si="15"/>
        <v>-13.504003383644937</v>
      </c>
      <c r="AR102" s="38">
        <f t="shared" si="16"/>
        <v>-14.324161876665469</v>
      </c>
      <c r="AS102" s="38">
        <f t="shared" si="17"/>
        <v>-13.339971685040831</v>
      </c>
    </row>
    <row r="103" spans="1:45">
      <c r="A103" s="3">
        <v>102</v>
      </c>
      <c r="B103" s="68">
        <v>39793</v>
      </c>
      <c r="C103" s="79">
        <v>0.10100000000000001</v>
      </c>
      <c r="D103" s="80" t="s">
        <v>54</v>
      </c>
      <c r="E103" s="140" t="s">
        <v>55</v>
      </c>
      <c r="F103" s="24">
        <v>-16.495229999999999</v>
      </c>
      <c r="G103" s="24"/>
      <c r="H103" s="69">
        <v>-13.997927053</v>
      </c>
      <c r="J103" s="24">
        <v>-16.36103</v>
      </c>
      <c r="K103" s="72"/>
      <c r="AH103" s="10">
        <f t="shared" si="10"/>
        <v>-16.194557859922181</v>
      </c>
      <c r="AI103" s="10">
        <f t="shared" si="20"/>
        <v>-17.060950847492027</v>
      </c>
      <c r="AJ103" s="10">
        <f t="shared" si="21"/>
        <v>-15.328164872352335</v>
      </c>
      <c r="AM103" s="38">
        <f t="shared" si="11"/>
        <v>-13.83206678085315</v>
      </c>
      <c r="AN103" s="38">
        <f t="shared" si="12"/>
        <v>-13.996098479457256</v>
      </c>
      <c r="AO103" s="38">
        <f t="shared" si="13"/>
        <v>-13.668035082249045</v>
      </c>
      <c r="AP103" s="38">
        <f t="shared" si="14"/>
        <v>-14.160130178061364</v>
      </c>
      <c r="AQ103" s="38">
        <f t="shared" si="15"/>
        <v>-13.504003383644937</v>
      </c>
      <c r="AR103" s="38">
        <f t="shared" si="16"/>
        <v>-14.324161876665469</v>
      </c>
      <c r="AS103" s="38">
        <f t="shared" si="17"/>
        <v>-13.339971685040831</v>
      </c>
    </row>
    <row r="104" spans="1:45">
      <c r="A104" s="3">
        <v>103</v>
      </c>
      <c r="B104" s="68">
        <v>39793</v>
      </c>
      <c r="C104" s="79">
        <v>0.11600000000000001</v>
      </c>
      <c r="D104" s="80" t="s">
        <v>48</v>
      </c>
      <c r="E104" s="140" t="s">
        <v>49</v>
      </c>
      <c r="F104" s="24">
        <v>-16.213950000000001</v>
      </c>
      <c r="G104" s="24"/>
      <c r="H104" s="69">
        <v>-13.713524845</v>
      </c>
      <c r="J104" s="24">
        <v>-16.090720000000001</v>
      </c>
      <c r="K104" s="72"/>
      <c r="AH104" s="10">
        <f t="shared" si="10"/>
        <v>-16.194557859922181</v>
      </c>
      <c r="AI104" s="10">
        <f t="shared" si="20"/>
        <v>-17.060950847492027</v>
      </c>
      <c r="AJ104" s="10">
        <f t="shared" si="21"/>
        <v>-15.328164872352335</v>
      </c>
      <c r="AM104" s="38">
        <f t="shared" si="11"/>
        <v>-13.83206678085315</v>
      </c>
      <c r="AN104" s="38">
        <f t="shared" si="12"/>
        <v>-13.996098479457256</v>
      </c>
      <c r="AO104" s="38">
        <f t="shared" si="13"/>
        <v>-13.668035082249045</v>
      </c>
      <c r="AP104" s="38">
        <f t="shared" si="14"/>
        <v>-14.160130178061364</v>
      </c>
      <c r="AQ104" s="38">
        <f t="shared" si="15"/>
        <v>-13.504003383644937</v>
      </c>
      <c r="AR104" s="38">
        <f t="shared" si="16"/>
        <v>-14.324161876665469</v>
      </c>
      <c r="AS104" s="38">
        <f t="shared" si="17"/>
        <v>-13.339971685040831</v>
      </c>
    </row>
    <row r="105" spans="1:45">
      <c r="A105" s="3">
        <v>104</v>
      </c>
      <c r="B105" s="68">
        <v>39804</v>
      </c>
      <c r="C105" s="79">
        <v>0.107</v>
      </c>
      <c r="D105" s="80" t="s">
        <v>44</v>
      </c>
      <c r="E105" s="140" t="s">
        <v>45</v>
      </c>
      <c r="F105" s="24">
        <v>-16.45008</v>
      </c>
      <c r="H105" s="69">
        <v>-13.729952288</v>
      </c>
      <c r="J105" s="22" t="s">
        <v>84</v>
      </c>
      <c r="K105" s="72"/>
      <c r="AH105" s="10">
        <f t="shared" si="10"/>
        <v>-16.194557859922181</v>
      </c>
      <c r="AI105" s="10">
        <f t="shared" si="20"/>
        <v>-17.060950847492027</v>
      </c>
      <c r="AJ105" s="10">
        <f t="shared" si="21"/>
        <v>-15.328164872352335</v>
      </c>
      <c r="AM105" s="38">
        <f t="shared" si="11"/>
        <v>-13.83206678085315</v>
      </c>
      <c r="AN105" s="38">
        <f t="shared" si="12"/>
        <v>-13.996098479457256</v>
      </c>
      <c r="AO105" s="38">
        <f t="shared" si="13"/>
        <v>-13.668035082249045</v>
      </c>
      <c r="AP105" s="38">
        <f t="shared" si="14"/>
        <v>-14.160130178061364</v>
      </c>
      <c r="AQ105" s="38">
        <f t="shared" si="15"/>
        <v>-13.504003383644937</v>
      </c>
      <c r="AR105" s="38">
        <f t="shared" si="16"/>
        <v>-14.324161876665469</v>
      </c>
      <c r="AS105" s="38">
        <f t="shared" si="17"/>
        <v>-13.339971685040831</v>
      </c>
    </row>
    <row r="106" spans="1:45">
      <c r="A106" s="3">
        <v>105</v>
      </c>
      <c r="B106" s="68">
        <v>39804</v>
      </c>
      <c r="C106" s="79">
        <v>0.11899999999999999</v>
      </c>
      <c r="D106" s="80" t="s">
        <v>50</v>
      </c>
      <c r="E106" s="140" t="s">
        <v>51</v>
      </c>
      <c r="F106" s="24">
        <v>-16.51117</v>
      </c>
      <c r="H106" s="69">
        <v>-13.792789461999998</v>
      </c>
      <c r="J106" s="22" t="s">
        <v>84</v>
      </c>
      <c r="K106" s="72"/>
      <c r="AH106" s="10">
        <f t="shared" si="10"/>
        <v>-16.194557859922181</v>
      </c>
      <c r="AI106" s="10">
        <f t="shared" si="20"/>
        <v>-17.060950847492027</v>
      </c>
      <c r="AJ106" s="10">
        <f t="shared" si="21"/>
        <v>-15.328164872352335</v>
      </c>
      <c r="AM106" s="38">
        <f t="shared" si="11"/>
        <v>-13.83206678085315</v>
      </c>
      <c r="AN106" s="38">
        <f t="shared" si="12"/>
        <v>-13.996098479457256</v>
      </c>
      <c r="AO106" s="38">
        <f t="shared" si="13"/>
        <v>-13.668035082249045</v>
      </c>
      <c r="AP106" s="38">
        <f t="shared" si="14"/>
        <v>-14.160130178061364</v>
      </c>
      <c r="AQ106" s="38">
        <f t="shared" si="15"/>
        <v>-13.504003383644937</v>
      </c>
      <c r="AR106" s="38">
        <f t="shared" si="16"/>
        <v>-14.324161876665469</v>
      </c>
      <c r="AS106" s="38">
        <f t="shared" si="17"/>
        <v>-13.339971685040831</v>
      </c>
    </row>
    <row r="107" spans="1:45">
      <c r="A107" s="3">
        <v>106</v>
      </c>
      <c r="B107" s="68">
        <v>39804</v>
      </c>
      <c r="C107" s="79">
        <v>9.2999999999999999E-2</v>
      </c>
      <c r="D107" s="80" t="s">
        <v>46</v>
      </c>
      <c r="E107" s="140" t="s">
        <v>47</v>
      </c>
      <c r="F107" s="24">
        <v>-16.53492</v>
      </c>
      <c r="H107" s="69">
        <v>-13.817218711999999</v>
      </c>
      <c r="J107" s="22" t="s">
        <v>84</v>
      </c>
      <c r="K107" s="72"/>
      <c r="AH107" s="10">
        <f t="shared" si="10"/>
        <v>-16.194557859922181</v>
      </c>
      <c r="AI107" s="10">
        <f t="shared" si="20"/>
        <v>-17.060950847492027</v>
      </c>
      <c r="AJ107" s="10">
        <f t="shared" si="21"/>
        <v>-15.328164872352335</v>
      </c>
      <c r="AM107" s="38">
        <f t="shared" si="11"/>
        <v>-13.83206678085315</v>
      </c>
      <c r="AN107" s="38">
        <f t="shared" si="12"/>
        <v>-13.996098479457256</v>
      </c>
      <c r="AO107" s="38">
        <f t="shared" si="13"/>
        <v>-13.668035082249045</v>
      </c>
      <c r="AP107" s="38">
        <f t="shared" si="14"/>
        <v>-14.160130178061364</v>
      </c>
      <c r="AQ107" s="38">
        <f t="shared" si="15"/>
        <v>-13.504003383644937</v>
      </c>
      <c r="AR107" s="38">
        <f t="shared" si="16"/>
        <v>-14.324161876665469</v>
      </c>
      <c r="AS107" s="38">
        <f t="shared" si="17"/>
        <v>-13.339971685040831</v>
      </c>
    </row>
    <row r="108" spans="1:45">
      <c r="A108" s="3">
        <v>107</v>
      </c>
      <c r="B108" s="68">
        <v>39804</v>
      </c>
      <c r="C108" s="79">
        <v>9.7000000000000003E-2</v>
      </c>
      <c r="D108" s="80" t="s">
        <v>52</v>
      </c>
      <c r="E108" s="140" t="s">
        <v>53</v>
      </c>
      <c r="F108" s="24">
        <v>-16.45599</v>
      </c>
      <c r="H108" s="69">
        <v>-13.736031313999998</v>
      </c>
      <c r="J108" s="22" t="s">
        <v>84</v>
      </c>
      <c r="K108" s="72"/>
      <c r="AH108" s="10">
        <f t="shared" si="10"/>
        <v>-16.194557859922181</v>
      </c>
      <c r="AI108" s="10">
        <f t="shared" si="20"/>
        <v>-17.060950847492027</v>
      </c>
      <c r="AJ108" s="10">
        <f t="shared" si="21"/>
        <v>-15.328164872352335</v>
      </c>
      <c r="AM108" s="38">
        <f t="shared" si="11"/>
        <v>-13.83206678085315</v>
      </c>
      <c r="AN108" s="38">
        <f t="shared" si="12"/>
        <v>-13.996098479457256</v>
      </c>
      <c r="AO108" s="38">
        <f t="shared" si="13"/>
        <v>-13.668035082249045</v>
      </c>
      <c r="AP108" s="38">
        <f t="shared" si="14"/>
        <v>-14.160130178061364</v>
      </c>
      <c r="AQ108" s="38">
        <f t="shared" si="15"/>
        <v>-13.504003383644937</v>
      </c>
      <c r="AR108" s="38">
        <f t="shared" si="16"/>
        <v>-14.324161876665469</v>
      </c>
      <c r="AS108" s="38">
        <f t="shared" si="17"/>
        <v>-13.339971685040831</v>
      </c>
    </row>
    <row r="109" spans="1:45">
      <c r="A109" s="3">
        <v>108</v>
      </c>
      <c r="B109" s="68">
        <v>39804</v>
      </c>
      <c r="C109" s="79">
        <v>9.9000000000000005E-2</v>
      </c>
      <c r="D109" s="80" t="s">
        <v>54</v>
      </c>
      <c r="E109" s="140" t="s">
        <v>55</v>
      </c>
      <c r="F109" s="24">
        <v>-16.322279999999999</v>
      </c>
      <c r="H109" s="69">
        <v>-13.598497207999998</v>
      </c>
      <c r="J109" s="22" t="s">
        <v>84</v>
      </c>
      <c r="K109" s="72"/>
      <c r="AH109" s="10">
        <f t="shared" si="10"/>
        <v>-16.194557859922181</v>
      </c>
      <c r="AI109" s="10">
        <f t="shared" si="20"/>
        <v>-17.060950847492027</v>
      </c>
      <c r="AJ109" s="10">
        <f t="shared" si="21"/>
        <v>-15.328164872352335</v>
      </c>
      <c r="AM109" s="38">
        <f t="shared" si="11"/>
        <v>-13.83206678085315</v>
      </c>
      <c r="AN109" s="38">
        <f t="shared" si="12"/>
        <v>-13.996098479457256</v>
      </c>
      <c r="AO109" s="38">
        <f t="shared" si="13"/>
        <v>-13.668035082249045</v>
      </c>
      <c r="AP109" s="38">
        <f t="shared" si="14"/>
        <v>-14.160130178061364</v>
      </c>
      <c r="AQ109" s="38">
        <f t="shared" si="15"/>
        <v>-13.504003383644937</v>
      </c>
      <c r="AR109" s="38">
        <f t="shared" si="16"/>
        <v>-14.324161876665469</v>
      </c>
      <c r="AS109" s="38">
        <f t="shared" si="17"/>
        <v>-13.339971685040831</v>
      </c>
    </row>
    <row r="110" spans="1:45">
      <c r="A110" s="3">
        <v>109</v>
      </c>
      <c r="B110" s="28">
        <v>39812</v>
      </c>
      <c r="C110" s="8">
        <v>0.11700000000000001</v>
      </c>
      <c r="D110" s="5" t="s">
        <v>44</v>
      </c>
      <c r="E110" s="141" t="s">
        <v>45</v>
      </c>
      <c r="F110" s="17">
        <v>-16.424019999999999</v>
      </c>
      <c r="G110" s="63">
        <v>21.034113255791635</v>
      </c>
      <c r="H110" s="69">
        <v>-13.845021967999998</v>
      </c>
      <c r="I110" s="63">
        <v>-13.893382458999998</v>
      </c>
      <c r="J110" s="63">
        <v>-16.331880000000002</v>
      </c>
      <c r="K110" s="63">
        <v>-13.834931552000002</v>
      </c>
      <c r="AH110" s="10">
        <f t="shared" si="10"/>
        <v>-16.194557859922181</v>
      </c>
      <c r="AI110" s="10">
        <f t="shared" si="20"/>
        <v>-17.060950847492027</v>
      </c>
      <c r="AJ110" s="10">
        <f t="shared" si="21"/>
        <v>-15.328164872352335</v>
      </c>
      <c r="AM110" s="38">
        <f t="shared" si="11"/>
        <v>-13.83206678085315</v>
      </c>
      <c r="AN110" s="38">
        <f t="shared" si="12"/>
        <v>-13.996098479457256</v>
      </c>
      <c r="AO110" s="38">
        <f t="shared" si="13"/>
        <v>-13.668035082249045</v>
      </c>
      <c r="AP110" s="38">
        <f t="shared" si="14"/>
        <v>-14.160130178061364</v>
      </c>
      <c r="AQ110" s="38">
        <f t="shared" si="15"/>
        <v>-13.504003383644937</v>
      </c>
      <c r="AR110" s="38">
        <f t="shared" si="16"/>
        <v>-14.324161876665469</v>
      </c>
      <c r="AS110" s="38">
        <f t="shared" si="17"/>
        <v>-13.339971685040831</v>
      </c>
    </row>
    <row r="111" spans="1:45">
      <c r="A111" s="3">
        <v>110</v>
      </c>
      <c r="B111" s="28">
        <v>39812</v>
      </c>
      <c r="C111" s="8">
        <v>0.13300000000000001</v>
      </c>
      <c r="D111" s="5" t="s">
        <v>50</v>
      </c>
      <c r="E111" s="141" t="s">
        <v>51</v>
      </c>
      <c r="F111" s="17">
        <v>-16.259779999999999</v>
      </c>
      <c r="G111" s="63">
        <v>21.688908869956272</v>
      </c>
      <c r="H111" s="69">
        <v>-13.677759951999999</v>
      </c>
      <c r="I111" s="63">
        <v>-13.893382458999998</v>
      </c>
      <c r="J111" s="63">
        <v>-16.179970000000001</v>
      </c>
      <c r="K111" s="63">
        <v>-13.681441688000001</v>
      </c>
      <c r="AH111" s="10">
        <f t="shared" si="10"/>
        <v>-16.194557859922181</v>
      </c>
      <c r="AI111" s="10">
        <f t="shared" si="20"/>
        <v>-17.060950847492027</v>
      </c>
      <c r="AJ111" s="10">
        <f t="shared" si="21"/>
        <v>-15.328164872352335</v>
      </c>
      <c r="AM111" s="38">
        <f t="shared" si="11"/>
        <v>-13.83206678085315</v>
      </c>
      <c r="AN111" s="38">
        <f t="shared" si="12"/>
        <v>-13.996098479457256</v>
      </c>
      <c r="AO111" s="38">
        <f t="shared" si="13"/>
        <v>-13.668035082249045</v>
      </c>
      <c r="AP111" s="38">
        <f t="shared" si="14"/>
        <v>-14.160130178061364</v>
      </c>
      <c r="AQ111" s="38">
        <f t="shared" si="15"/>
        <v>-13.504003383644937</v>
      </c>
      <c r="AR111" s="38">
        <f t="shared" si="16"/>
        <v>-14.324161876665469</v>
      </c>
      <c r="AS111" s="38">
        <f t="shared" si="17"/>
        <v>-13.339971685040831</v>
      </c>
    </row>
    <row r="112" spans="1:45">
      <c r="A112" s="3">
        <v>111</v>
      </c>
      <c r="B112" s="28">
        <v>39812</v>
      </c>
      <c r="C112" s="8">
        <v>0.13200000000000001</v>
      </c>
      <c r="D112" s="5" t="s">
        <v>46</v>
      </c>
      <c r="E112" s="141" t="s">
        <v>47</v>
      </c>
      <c r="F112" s="17">
        <v>-16.506889999999999</v>
      </c>
      <c r="G112" s="63">
        <v>21.574627830310195</v>
      </c>
      <c r="H112" s="69">
        <v>-13.929416775999997</v>
      </c>
      <c r="I112" s="63">
        <v>-13.893382458999998</v>
      </c>
      <c r="J112" s="63">
        <v>-16.42803</v>
      </c>
      <c r="K112" s="63">
        <v>-13.932081511999998</v>
      </c>
      <c r="AH112" s="10">
        <f t="shared" si="10"/>
        <v>-16.194557859922181</v>
      </c>
      <c r="AI112" s="10">
        <f t="shared" si="20"/>
        <v>-17.060950847492027</v>
      </c>
      <c r="AJ112" s="10">
        <f t="shared" si="21"/>
        <v>-15.328164872352335</v>
      </c>
      <c r="AM112" s="38">
        <f t="shared" si="11"/>
        <v>-13.83206678085315</v>
      </c>
      <c r="AN112" s="38">
        <f t="shared" si="12"/>
        <v>-13.996098479457256</v>
      </c>
      <c r="AO112" s="38">
        <f t="shared" si="13"/>
        <v>-13.668035082249045</v>
      </c>
      <c r="AP112" s="38">
        <f t="shared" si="14"/>
        <v>-14.160130178061364</v>
      </c>
      <c r="AQ112" s="38">
        <f t="shared" si="15"/>
        <v>-13.504003383644937</v>
      </c>
      <c r="AR112" s="38">
        <f t="shared" si="16"/>
        <v>-14.324161876665469</v>
      </c>
      <c r="AS112" s="38">
        <f t="shared" si="17"/>
        <v>-13.339971685040831</v>
      </c>
    </row>
    <row r="113" spans="1:45">
      <c r="A113" s="3">
        <v>112</v>
      </c>
      <c r="B113" s="28">
        <v>39812</v>
      </c>
      <c r="C113" s="8">
        <v>0.11600000000000001</v>
      </c>
      <c r="D113" s="5" t="s">
        <v>52</v>
      </c>
      <c r="E113" s="141" t="s">
        <v>53</v>
      </c>
      <c r="F113" s="17">
        <v>-16.2836</v>
      </c>
      <c r="G113" s="63">
        <v>20.660874890226658</v>
      </c>
      <c r="H113" s="69">
        <v>-13.702018240000001</v>
      </c>
      <c r="I113" s="63">
        <v>-13.893382458999998</v>
      </c>
      <c r="J113" s="63">
        <v>-16.187619999999999</v>
      </c>
      <c r="K113" s="63">
        <v>-13.689171247999999</v>
      </c>
      <c r="AH113" s="10">
        <f t="shared" si="10"/>
        <v>-16.194557859922181</v>
      </c>
      <c r="AI113" s="10">
        <f t="shared" si="20"/>
        <v>-17.060950847492027</v>
      </c>
      <c r="AJ113" s="10">
        <f t="shared" si="21"/>
        <v>-15.328164872352335</v>
      </c>
      <c r="AM113" s="38">
        <f t="shared" si="11"/>
        <v>-13.83206678085315</v>
      </c>
      <c r="AN113" s="38">
        <f t="shared" si="12"/>
        <v>-13.996098479457256</v>
      </c>
      <c r="AO113" s="38">
        <f t="shared" si="13"/>
        <v>-13.668035082249045</v>
      </c>
      <c r="AP113" s="38">
        <f t="shared" si="14"/>
        <v>-14.160130178061364</v>
      </c>
      <c r="AQ113" s="38">
        <f t="shared" si="15"/>
        <v>-13.504003383644937</v>
      </c>
      <c r="AR113" s="38">
        <f t="shared" si="16"/>
        <v>-14.324161876665469</v>
      </c>
      <c r="AS113" s="38">
        <f t="shared" si="17"/>
        <v>-13.339971685040831</v>
      </c>
    </row>
    <row r="114" spans="1:45">
      <c r="A114" s="3">
        <v>113</v>
      </c>
      <c r="B114" s="28">
        <v>39812</v>
      </c>
      <c r="C114" s="8">
        <v>0.12</v>
      </c>
      <c r="D114" s="5" t="s">
        <v>54</v>
      </c>
      <c r="E114" s="141" t="s">
        <v>55</v>
      </c>
      <c r="F114" s="17">
        <v>-16.206240000000001</v>
      </c>
      <c r="G114" s="63">
        <v>20.353774731451097</v>
      </c>
      <c r="H114" s="69">
        <v>-13.623234816</v>
      </c>
      <c r="I114" s="63">
        <v>-13.893382458999998</v>
      </c>
      <c r="J114" s="63">
        <v>-16.111339999999998</v>
      </c>
      <c r="K114" s="63">
        <v>-13.612097935999996</v>
      </c>
      <c r="AH114" s="10">
        <f t="shared" si="10"/>
        <v>-16.194557859922181</v>
      </c>
      <c r="AI114" s="10">
        <f t="shared" si="20"/>
        <v>-17.060950847492027</v>
      </c>
      <c r="AJ114" s="10">
        <f t="shared" si="21"/>
        <v>-15.328164872352335</v>
      </c>
      <c r="AM114" s="38">
        <f t="shared" si="11"/>
        <v>-13.83206678085315</v>
      </c>
      <c r="AN114" s="38">
        <f t="shared" si="12"/>
        <v>-13.996098479457256</v>
      </c>
      <c r="AO114" s="38">
        <f t="shared" si="13"/>
        <v>-13.668035082249045</v>
      </c>
      <c r="AP114" s="38">
        <f t="shared" si="14"/>
        <v>-14.160130178061364</v>
      </c>
      <c r="AQ114" s="38">
        <f t="shared" si="15"/>
        <v>-13.504003383644937</v>
      </c>
      <c r="AR114" s="38">
        <f t="shared" si="16"/>
        <v>-14.324161876665469</v>
      </c>
      <c r="AS114" s="38">
        <f t="shared" si="17"/>
        <v>-13.339971685040831</v>
      </c>
    </row>
    <row r="115" spans="1:45">
      <c r="A115" s="3">
        <v>114</v>
      </c>
      <c r="B115" s="28">
        <v>39812</v>
      </c>
      <c r="C115" s="8">
        <v>0.13500000000000001</v>
      </c>
      <c r="D115" s="5" t="s">
        <v>48</v>
      </c>
      <c r="E115" s="141" t="s">
        <v>49</v>
      </c>
      <c r="F115" s="17">
        <v>-16.348279999999999</v>
      </c>
      <c r="G115" s="63">
        <v>21.352259199203008</v>
      </c>
      <c r="H115" s="69">
        <v>-13.767888352</v>
      </c>
      <c r="I115" s="63">
        <v>-13.893382458999998</v>
      </c>
      <c r="J115" s="63">
        <v>-16.269120000000001</v>
      </c>
      <c r="K115" s="63">
        <v>-13.771518848000001</v>
      </c>
      <c r="AH115" s="10">
        <f t="shared" si="10"/>
        <v>-16.194557859922181</v>
      </c>
      <c r="AI115" s="10">
        <f t="shared" si="20"/>
        <v>-17.060950847492027</v>
      </c>
      <c r="AJ115" s="10">
        <f t="shared" si="21"/>
        <v>-15.328164872352335</v>
      </c>
      <c r="AM115" s="38">
        <f t="shared" si="11"/>
        <v>-13.83206678085315</v>
      </c>
      <c r="AN115" s="38">
        <f t="shared" si="12"/>
        <v>-13.996098479457256</v>
      </c>
      <c r="AO115" s="38">
        <f t="shared" si="13"/>
        <v>-13.668035082249045</v>
      </c>
      <c r="AP115" s="38">
        <f t="shared" si="14"/>
        <v>-14.160130178061364</v>
      </c>
      <c r="AQ115" s="38">
        <f t="shared" si="15"/>
        <v>-13.504003383644937</v>
      </c>
      <c r="AR115" s="38">
        <f t="shared" si="16"/>
        <v>-14.324161876665469</v>
      </c>
      <c r="AS115" s="38">
        <f t="shared" si="17"/>
        <v>-13.339971685040831</v>
      </c>
    </row>
    <row r="116" spans="1:45">
      <c r="A116" s="3">
        <v>115</v>
      </c>
      <c r="B116" s="68">
        <v>39832</v>
      </c>
      <c r="C116" s="79">
        <v>0.108</v>
      </c>
      <c r="D116" s="80" t="s">
        <v>44</v>
      </c>
      <c r="E116" s="150" t="s">
        <v>45</v>
      </c>
      <c r="F116" s="78">
        <v>-16.36571</v>
      </c>
      <c r="G116" s="22" t="s">
        <v>114</v>
      </c>
      <c r="H116" s="69">
        <v>-13.780615076000004</v>
      </c>
      <c r="I116" s="16">
        <v>-13.893382458999998</v>
      </c>
      <c r="J116" s="78">
        <v>-16.25845</v>
      </c>
      <c r="K116" s="17">
        <v>-13.78324901</v>
      </c>
      <c r="AH116" s="10">
        <f t="shared" si="10"/>
        <v>-16.194557859922181</v>
      </c>
      <c r="AI116" s="10">
        <f t="shared" si="20"/>
        <v>-17.060950847492027</v>
      </c>
      <c r="AJ116" s="10">
        <f t="shared" si="21"/>
        <v>-15.328164872352335</v>
      </c>
      <c r="AM116" s="38">
        <f t="shared" si="11"/>
        <v>-13.83206678085315</v>
      </c>
      <c r="AN116" s="38">
        <f t="shared" si="12"/>
        <v>-13.996098479457256</v>
      </c>
      <c r="AO116" s="38">
        <f t="shared" si="13"/>
        <v>-13.668035082249045</v>
      </c>
      <c r="AP116" s="38">
        <f t="shared" si="14"/>
        <v>-14.160130178061364</v>
      </c>
      <c r="AQ116" s="38">
        <f t="shared" si="15"/>
        <v>-13.504003383644937</v>
      </c>
      <c r="AR116" s="38">
        <f t="shared" si="16"/>
        <v>-14.324161876665469</v>
      </c>
      <c r="AS116" s="38">
        <f t="shared" si="17"/>
        <v>-13.339971685040831</v>
      </c>
    </row>
    <row r="117" spans="1:45">
      <c r="A117" s="3">
        <v>116</v>
      </c>
      <c r="B117" s="68">
        <v>39832</v>
      </c>
      <c r="C117" s="79">
        <v>9.8000000000000004E-2</v>
      </c>
      <c r="D117" s="80" t="s">
        <v>50</v>
      </c>
      <c r="E117" s="150" t="s">
        <v>51</v>
      </c>
      <c r="F117" s="78">
        <v>-16.34355</v>
      </c>
      <c r="H117" s="69">
        <v>-13.758109380000004</v>
      </c>
      <c r="I117" s="16">
        <v>-13.893382458999998</v>
      </c>
      <c r="J117" s="78">
        <v>-16.211359999999999</v>
      </c>
      <c r="K117" s="17">
        <v>-13.735885888</v>
      </c>
      <c r="AH117" s="10">
        <f t="shared" si="10"/>
        <v>-16.194557859922181</v>
      </c>
      <c r="AI117" s="10">
        <f t="shared" si="20"/>
        <v>-17.060950847492027</v>
      </c>
      <c r="AJ117" s="10">
        <f t="shared" si="21"/>
        <v>-15.328164872352335</v>
      </c>
      <c r="AM117" s="38">
        <f t="shared" si="11"/>
        <v>-13.83206678085315</v>
      </c>
      <c r="AN117" s="38">
        <f t="shared" si="12"/>
        <v>-13.996098479457256</v>
      </c>
      <c r="AO117" s="38">
        <f t="shared" si="13"/>
        <v>-13.668035082249045</v>
      </c>
      <c r="AP117" s="38">
        <f t="shared" si="14"/>
        <v>-14.160130178061364</v>
      </c>
      <c r="AQ117" s="38">
        <f t="shared" si="15"/>
        <v>-13.504003383644937</v>
      </c>
      <c r="AR117" s="38">
        <f t="shared" si="16"/>
        <v>-14.324161876665469</v>
      </c>
      <c r="AS117" s="38">
        <f t="shared" si="17"/>
        <v>-13.339971685040831</v>
      </c>
    </row>
    <row r="118" spans="1:45">
      <c r="A118" s="3">
        <v>117</v>
      </c>
      <c r="B118" s="68">
        <v>39832</v>
      </c>
      <c r="C118" s="79">
        <v>0.10299999999999999</v>
      </c>
      <c r="D118" s="80" t="s">
        <v>46</v>
      </c>
      <c r="E118" s="150" t="s">
        <v>47</v>
      </c>
      <c r="F118" s="78">
        <v>-16.600390000000001</v>
      </c>
      <c r="H118" s="69">
        <v>-14.018956084000003</v>
      </c>
      <c r="I118" s="16">
        <v>-13.893382458999998</v>
      </c>
      <c r="J118" s="78">
        <v>-16.487210000000001</v>
      </c>
      <c r="K118" s="17">
        <v>-14.013335818000003</v>
      </c>
      <c r="AH118" s="10">
        <f t="shared" si="10"/>
        <v>-16.194557859922181</v>
      </c>
      <c r="AI118" s="10">
        <f t="shared" si="20"/>
        <v>-17.060950847492027</v>
      </c>
      <c r="AJ118" s="10">
        <f t="shared" si="21"/>
        <v>-15.328164872352335</v>
      </c>
      <c r="AM118" s="38">
        <f t="shared" si="11"/>
        <v>-13.83206678085315</v>
      </c>
      <c r="AN118" s="38">
        <f t="shared" si="12"/>
        <v>-13.996098479457256</v>
      </c>
      <c r="AO118" s="38">
        <f t="shared" si="13"/>
        <v>-13.668035082249045</v>
      </c>
      <c r="AP118" s="38">
        <f t="shared" si="14"/>
        <v>-14.160130178061364</v>
      </c>
      <c r="AQ118" s="38">
        <f t="shared" si="15"/>
        <v>-13.504003383644937</v>
      </c>
      <c r="AR118" s="38">
        <f t="shared" si="16"/>
        <v>-14.324161876665469</v>
      </c>
      <c r="AS118" s="38">
        <f t="shared" si="17"/>
        <v>-13.339971685040831</v>
      </c>
    </row>
    <row r="119" spans="1:45">
      <c r="A119" s="3">
        <v>118</v>
      </c>
      <c r="B119" s="68">
        <v>39832</v>
      </c>
      <c r="C119" s="79">
        <v>0.10100000000000001</v>
      </c>
      <c r="D119" s="80" t="s">
        <v>52</v>
      </c>
      <c r="E119" s="150" t="s">
        <v>53</v>
      </c>
      <c r="F119" s="78">
        <v>-16.376560000000001</v>
      </c>
      <c r="H119" s="69">
        <v>-13.791634336000005</v>
      </c>
      <c r="I119" s="16">
        <v>-13.893382458999998</v>
      </c>
      <c r="J119" s="78">
        <v>-16.255410000000001</v>
      </c>
      <c r="K119" s="17">
        <v>-13.780191378000003</v>
      </c>
      <c r="AH119" s="10">
        <f t="shared" si="10"/>
        <v>-16.194557859922181</v>
      </c>
      <c r="AI119" s="10">
        <f t="shared" si="20"/>
        <v>-17.060950847492027</v>
      </c>
      <c r="AJ119" s="10">
        <f t="shared" si="21"/>
        <v>-15.328164872352335</v>
      </c>
      <c r="AM119" s="38">
        <f t="shared" si="11"/>
        <v>-13.83206678085315</v>
      </c>
      <c r="AN119" s="38">
        <f t="shared" si="12"/>
        <v>-13.996098479457256</v>
      </c>
      <c r="AO119" s="38">
        <f t="shared" si="13"/>
        <v>-13.668035082249045</v>
      </c>
      <c r="AP119" s="38">
        <f t="shared" si="14"/>
        <v>-14.160130178061364</v>
      </c>
      <c r="AQ119" s="38">
        <f t="shared" si="15"/>
        <v>-13.504003383644937</v>
      </c>
      <c r="AR119" s="38">
        <f t="shared" si="16"/>
        <v>-14.324161876665469</v>
      </c>
      <c r="AS119" s="38">
        <f t="shared" si="17"/>
        <v>-13.339971685040831</v>
      </c>
    </row>
    <row r="120" spans="1:45">
      <c r="A120" s="3">
        <v>119</v>
      </c>
      <c r="B120" s="68">
        <v>39832</v>
      </c>
      <c r="C120" s="79">
        <v>9.7000000000000003E-2</v>
      </c>
      <c r="D120" s="80" t="s">
        <v>54</v>
      </c>
      <c r="E120" s="150" t="s">
        <v>55</v>
      </c>
      <c r="F120" s="78">
        <v>-16.224119999999999</v>
      </c>
      <c r="H120" s="69">
        <v>-13.636816272000001</v>
      </c>
      <c r="I120" s="16">
        <v>-13.893382458999998</v>
      </c>
      <c r="J120" s="78">
        <v>-16.09544</v>
      </c>
      <c r="K120" s="17">
        <v>-13.619293552</v>
      </c>
      <c r="AH120" s="10">
        <f t="shared" si="10"/>
        <v>-16.194557859922181</v>
      </c>
      <c r="AI120" s="10">
        <f t="shared" si="20"/>
        <v>-17.060950847492027</v>
      </c>
      <c r="AJ120" s="10">
        <f t="shared" si="21"/>
        <v>-15.328164872352335</v>
      </c>
      <c r="AM120" s="38">
        <f t="shared" si="11"/>
        <v>-13.83206678085315</v>
      </c>
      <c r="AN120" s="38">
        <f t="shared" si="12"/>
        <v>-13.996098479457256</v>
      </c>
      <c r="AO120" s="38">
        <f t="shared" si="13"/>
        <v>-13.668035082249045</v>
      </c>
      <c r="AP120" s="38">
        <f t="shared" si="14"/>
        <v>-14.160130178061364</v>
      </c>
      <c r="AQ120" s="38">
        <f t="shared" si="15"/>
        <v>-13.504003383644937</v>
      </c>
      <c r="AR120" s="38">
        <f t="shared" si="16"/>
        <v>-14.324161876665469</v>
      </c>
      <c r="AS120" s="38">
        <f t="shared" si="17"/>
        <v>-13.339971685040831</v>
      </c>
    </row>
    <row r="121" spans="1:45">
      <c r="A121" s="3">
        <v>120</v>
      </c>
      <c r="B121" s="68">
        <v>39832</v>
      </c>
      <c r="C121" s="79">
        <v>0.113</v>
      </c>
      <c r="D121" s="80" t="s">
        <v>48</v>
      </c>
      <c r="E121" s="150" t="s">
        <v>49</v>
      </c>
      <c r="F121" s="78">
        <v>-16.30104</v>
      </c>
      <c r="H121" s="69">
        <v>-13.714936224000002</v>
      </c>
      <c r="I121" s="16">
        <v>-13.893382458999998</v>
      </c>
      <c r="J121" s="78">
        <v>-16.192699999999999</v>
      </c>
      <c r="K121" s="17">
        <v>-13.717117659999998</v>
      </c>
      <c r="AH121" s="10">
        <f t="shared" si="10"/>
        <v>-16.194557859922181</v>
      </c>
      <c r="AI121" s="10">
        <f t="shared" si="20"/>
        <v>-17.060950847492027</v>
      </c>
      <c r="AJ121" s="10">
        <f t="shared" si="21"/>
        <v>-15.328164872352335</v>
      </c>
      <c r="AM121" s="38">
        <f t="shared" si="11"/>
        <v>-13.83206678085315</v>
      </c>
      <c r="AN121" s="38">
        <f t="shared" si="12"/>
        <v>-13.996098479457256</v>
      </c>
      <c r="AO121" s="38">
        <f t="shared" si="13"/>
        <v>-13.668035082249045</v>
      </c>
      <c r="AP121" s="38">
        <f t="shared" si="14"/>
        <v>-14.160130178061364</v>
      </c>
      <c r="AQ121" s="38">
        <f t="shared" si="15"/>
        <v>-13.504003383644937</v>
      </c>
      <c r="AR121" s="38">
        <f t="shared" si="16"/>
        <v>-14.324161876665469</v>
      </c>
      <c r="AS121" s="38">
        <f t="shared" si="17"/>
        <v>-13.339971685040831</v>
      </c>
    </row>
    <row r="122" spans="1:45">
      <c r="A122" s="3">
        <v>121</v>
      </c>
      <c r="B122" s="68">
        <v>39836</v>
      </c>
      <c r="C122" s="79">
        <v>0.111</v>
      </c>
      <c r="D122" s="80" t="s">
        <v>44</v>
      </c>
      <c r="E122" s="150" t="s">
        <v>45</v>
      </c>
      <c r="F122" s="78">
        <v>-16.31438</v>
      </c>
      <c r="H122" s="69">
        <f t="shared" ref="H122:H127" si="22">(1.0151*F122)+2.7719</f>
        <v>-13.788827137999997</v>
      </c>
      <c r="I122" s="16">
        <v>-13.893382458999998</v>
      </c>
      <c r="J122" s="78">
        <v>-16.209679999999999</v>
      </c>
      <c r="K122" s="63">
        <f t="shared" ref="K122:K127" si="23">(1.0053*J122)+2.503</f>
        <v>-13.792591303999998</v>
      </c>
      <c r="AH122" s="10">
        <f t="shared" si="10"/>
        <v>-16.194557859922181</v>
      </c>
      <c r="AI122" s="10">
        <f t="shared" si="20"/>
        <v>-17.060950847492027</v>
      </c>
      <c r="AJ122" s="10">
        <f t="shared" si="21"/>
        <v>-15.328164872352335</v>
      </c>
      <c r="AM122" s="38">
        <f t="shared" si="11"/>
        <v>-13.83206678085315</v>
      </c>
      <c r="AN122" s="38">
        <f t="shared" si="12"/>
        <v>-13.996098479457256</v>
      </c>
      <c r="AO122" s="38">
        <f t="shared" si="13"/>
        <v>-13.668035082249045</v>
      </c>
      <c r="AP122" s="38">
        <f t="shared" si="14"/>
        <v>-14.160130178061364</v>
      </c>
      <c r="AQ122" s="38">
        <f t="shared" si="15"/>
        <v>-13.504003383644937</v>
      </c>
      <c r="AR122" s="38">
        <f t="shared" si="16"/>
        <v>-14.324161876665469</v>
      </c>
      <c r="AS122" s="38">
        <f t="shared" si="17"/>
        <v>-13.339971685040831</v>
      </c>
    </row>
    <row r="123" spans="1:45">
      <c r="A123" s="3">
        <v>122</v>
      </c>
      <c r="B123" s="68">
        <v>39836</v>
      </c>
      <c r="C123" s="79">
        <v>9.7000000000000003E-2</v>
      </c>
      <c r="D123" s="80" t="s">
        <v>50</v>
      </c>
      <c r="E123" s="150" t="s">
        <v>51</v>
      </c>
      <c r="F123" s="78">
        <v>-16.335170000000002</v>
      </c>
      <c r="H123" s="69">
        <f t="shared" si="22"/>
        <v>-13.809931066999999</v>
      </c>
      <c r="I123" s="16">
        <v>-13.893382458999998</v>
      </c>
      <c r="J123" s="78">
        <v>-16.207840000000001</v>
      </c>
      <c r="K123" s="63">
        <f t="shared" si="23"/>
        <v>-13.790741552000004</v>
      </c>
      <c r="AH123" s="10">
        <f t="shared" si="10"/>
        <v>-16.194557859922181</v>
      </c>
      <c r="AI123" s="10">
        <f t="shared" si="20"/>
        <v>-17.060950847492027</v>
      </c>
      <c r="AJ123" s="10">
        <f t="shared" si="21"/>
        <v>-15.328164872352335</v>
      </c>
      <c r="AM123" s="38">
        <f t="shared" si="11"/>
        <v>-13.83206678085315</v>
      </c>
      <c r="AN123" s="38">
        <f t="shared" si="12"/>
        <v>-13.996098479457256</v>
      </c>
      <c r="AO123" s="38">
        <f t="shared" si="13"/>
        <v>-13.668035082249045</v>
      </c>
      <c r="AP123" s="38">
        <f t="shared" si="14"/>
        <v>-14.160130178061364</v>
      </c>
      <c r="AQ123" s="38">
        <f t="shared" si="15"/>
        <v>-13.504003383644937</v>
      </c>
      <c r="AR123" s="38">
        <f t="shared" si="16"/>
        <v>-14.324161876665469</v>
      </c>
      <c r="AS123" s="38">
        <f t="shared" si="17"/>
        <v>-13.339971685040831</v>
      </c>
    </row>
    <row r="124" spans="1:45">
      <c r="A124" s="3">
        <v>123</v>
      </c>
      <c r="B124" s="68">
        <v>39836</v>
      </c>
      <c r="C124" s="79">
        <v>0.11</v>
      </c>
      <c r="D124" s="80" t="s">
        <v>46</v>
      </c>
      <c r="E124" s="150" t="s">
        <v>47</v>
      </c>
      <c r="F124" s="78">
        <v>-16.415520000000001</v>
      </c>
      <c r="H124" s="69">
        <f t="shared" si="22"/>
        <v>-13.891494351999997</v>
      </c>
      <c r="I124" s="16">
        <v>-13.893382458999998</v>
      </c>
      <c r="J124" s="78">
        <v>-16.30932</v>
      </c>
      <c r="K124" s="63">
        <f t="shared" si="23"/>
        <v>-13.892759396000002</v>
      </c>
      <c r="AH124" s="10">
        <f t="shared" si="10"/>
        <v>-16.194557859922181</v>
      </c>
      <c r="AI124" s="10">
        <f t="shared" si="20"/>
        <v>-17.060950847492027</v>
      </c>
      <c r="AJ124" s="10">
        <f t="shared" si="21"/>
        <v>-15.328164872352335</v>
      </c>
      <c r="AM124" s="38">
        <f t="shared" si="11"/>
        <v>-13.83206678085315</v>
      </c>
      <c r="AN124" s="38">
        <f t="shared" si="12"/>
        <v>-13.996098479457256</v>
      </c>
      <c r="AO124" s="38">
        <f t="shared" si="13"/>
        <v>-13.668035082249045</v>
      </c>
      <c r="AP124" s="38">
        <f t="shared" si="14"/>
        <v>-14.160130178061364</v>
      </c>
      <c r="AQ124" s="38">
        <f t="shared" si="15"/>
        <v>-13.504003383644937</v>
      </c>
      <c r="AR124" s="38">
        <f t="shared" si="16"/>
        <v>-14.324161876665469</v>
      </c>
      <c r="AS124" s="38">
        <f t="shared" si="17"/>
        <v>-13.339971685040831</v>
      </c>
    </row>
    <row r="125" spans="1:45">
      <c r="A125" s="3">
        <v>124</v>
      </c>
      <c r="B125" s="68">
        <v>39836</v>
      </c>
      <c r="C125" s="79">
        <v>9.0999999999999998E-2</v>
      </c>
      <c r="D125" s="80" t="s">
        <v>52</v>
      </c>
      <c r="E125" s="150" t="s">
        <v>53</v>
      </c>
      <c r="F125" s="78">
        <v>-16.60848</v>
      </c>
      <c r="H125" s="69">
        <f t="shared" si="22"/>
        <v>-14.087368047999997</v>
      </c>
      <c r="I125" s="16">
        <v>-13.893382458999998</v>
      </c>
      <c r="J125" s="78">
        <v>-16.485119999999998</v>
      </c>
      <c r="K125" s="63">
        <f t="shared" si="23"/>
        <v>-14.069491136</v>
      </c>
      <c r="AH125" s="10">
        <f t="shared" si="10"/>
        <v>-16.194557859922181</v>
      </c>
      <c r="AI125" s="10">
        <f t="shared" si="20"/>
        <v>-17.060950847492027</v>
      </c>
      <c r="AJ125" s="10">
        <f t="shared" si="21"/>
        <v>-15.328164872352335</v>
      </c>
      <c r="AM125" s="38">
        <f t="shared" si="11"/>
        <v>-13.83206678085315</v>
      </c>
      <c r="AN125" s="38">
        <f t="shared" si="12"/>
        <v>-13.996098479457256</v>
      </c>
      <c r="AO125" s="38">
        <f t="shared" si="13"/>
        <v>-13.668035082249045</v>
      </c>
      <c r="AP125" s="38">
        <f t="shared" si="14"/>
        <v>-14.160130178061364</v>
      </c>
      <c r="AQ125" s="38">
        <f t="shared" si="15"/>
        <v>-13.504003383644937</v>
      </c>
      <c r="AR125" s="38">
        <f t="shared" si="16"/>
        <v>-14.324161876665469</v>
      </c>
      <c r="AS125" s="38">
        <f t="shared" si="17"/>
        <v>-13.339971685040831</v>
      </c>
    </row>
    <row r="126" spans="1:45">
      <c r="A126" s="3">
        <v>125</v>
      </c>
      <c r="B126" s="68">
        <v>39836</v>
      </c>
      <c r="C126" s="79">
        <v>0.104</v>
      </c>
      <c r="D126" s="80" t="s">
        <v>54</v>
      </c>
      <c r="E126" s="150" t="s">
        <v>55</v>
      </c>
      <c r="F126" s="78">
        <v>-16.302720000000001</v>
      </c>
      <c r="H126" s="69">
        <f t="shared" si="22"/>
        <v>-13.776991072</v>
      </c>
      <c r="I126" s="16">
        <v>-13.893382458999998</v>
      </c>
      <c r="J126" s="78">
        <v>-16.189579999999999</v>
      </c>
      <c r="K126" s="63">
        <f t="shared" si="23"/>
        <v>-13.772384773999999</v>
      </c>
      <c r="AH126" s="10">
        <f t="shared" si="10"/>
        <v>-16.194557859922181</v>
      </c>
      <c r="AI126" s="10">
        <f t="shared" si="20"/>
        <v>-17.060950847492027</v>
      </c>
      <c r="AJ126" s="10">
        <f t="shared" si="21"/>
        <v>-15.328164872352335</v>
      </c>
      <c r="AM126" s="38">
        <f t="shared" si="11"/>
        <v>-13.83206678085315</v>
      </c>
      <c r="AN126" s="38">
        <f t="shared" si="12"/>
        <v>-13.996098479457256</v>
      </c>
      <c r="AO126" s="38">
        <f t="shared" si="13"/>
        <v>-13.668035082249045</v>
      </c>
      <c r="AP126" s="38">
        <f t="shared" si="14"/>
        <v>-14.160130178061364</v>
      </c>
      <c r="AQ126" s="38">
        <f t="shared" si="15"/>
        <v>-13.504003383644937</v>
      </c>
      <c r="AR126" s="38">
        <f t="shared" si="16"/>
        <v>-14.324161876665469</v>
      </c>
      <c r="AS126" s="38">
        <f t="shared" si="17"/>
        <v>-13.339971685040831</v>
      </c>
    </row>
    <row r="127" spans="1:45">
      <c r="A127" s="3">
        <v>126</v>
      </c>
      <c r="B127" s="68">
        <v>39836</v>
      </c>
      <c r="C127" s="79">
        <v>0.10100000000000001</v>
      </c>
      <c r="D127" s="80" t="s">
        <v>48</v>
      </c>
      <c r="E127" s="150" t="s">
        <v>49</v>
      </c>
      <c r="F127" s="78">
        <v>-16.43421</v>
      </c>
      <c r="H127" s="69">
        <f t="shared" si="22"/>
        <v>-13.910466570999999</v>
      </c>
      <c r="I127" s="16">
        <v>-13.893382458999998</v>
      </c>
      <c r="J127" s="78">
        <v>-16.315840000000001</v>
      </c>
      <c r="K127" s="63">
        <f t="shared" si="23"/>
        <v>-13.899313952000004</v>
      </c>
      <c r="AH127" s="10">
        <f t="shared" si="10"/>
        <v>-16.194557859922181</v>
      </c>
      <c r="AI127" s="10">
        <f t="shared" si="20"/>
        <v>-17.060950847492027</v>
      </c>
      <c r="AJ127" s="10">
        <f t="shared" si="21"/>
        <v>-15.328164872352335</v>
      </c>
      <c r="AM127" s="38">
        <f t="shared" si="11"/>
        <v>-13.83206678085315</v>
      </c>
      <c r="AN127" s="38">
        <f t="shared" si="12"/>
        <v>-13.996098479457256</v>
      </c>
      <c r="AO127" s="38">
        <f t="shared" si="13"/>
        <v>-13.668035082249045</v>
      </c>
      <c r="AP127" s="38">
        <f t="shared" si="14"/>
        <v>-14.160130178061364</v>
      </c>
      <c r="AQ127" s="38">
        <f t="shared" si="15"/>
        <v>-13.504003383644937</v>
      </c>
      <c r="AR127" s="38">
        <f t="shared" si="16"/>
        <v>-14.324161876665469</v>
      </c>
      <c r="AS127" s="38">
        <f t="shared" si="17"/>
        <v>-13.339971685040831</v>
      </c>
    </row>
    <row r="128" spans="1:45">
      <c r="A128" s="3">
        <v>127</v>
      </c>
      <c r="B128" s="28">
        <v>39843</v>
      </c>
      <c r="C128" s="79">
        <v>0.105</v>
      </c>
      <c r="D128" s="80" t="s">
        <v>44</v>
      </c>
      <c r="E128" s="150" t="s">
        <v>45</v>
      </c>
      <c r="F128" s="78">
        <v>-16.220859999999998</v>
      </c>
      <c r="H128" s="69">
        <f t="shared" ref="H128:H133" si="24">(1.0137*F128)+2.66</f>
        <v>-13.783085782000001</v>
      </c>
      <c r="I128" s="16">
        <v>-13.893382458999998</v>
      </c>
      <c r="J128" s="78">
        <v>-16.10445</v>
      </c>
      <c r="K128" s="63">
        <f t="shared" ref="K128:K133" si="25">(1.002*J128)+2.3573</f>
        <v>-13.7793589</v>
      </c>
      <c r="L128" s="14"/>
      <c r="M128" s="60"/>
      <c r="N128" s="14"/>
      <c r="O128" s="14"/>
      <c r="P128" s="14"/>
      <c r="AF128" s="10"/>
      <c r="AG128" s="10"/>
      <c r="AH128" s="10">
        <f t="shared" si="10"/>
        <v>-16.194557859922181</v>
      </c>
      <c r="AI128" s="10">
        <f t="shared" si="20"/>
        <v>-17.060950847492027</v>
      </c>
      <c r="AJ128" s="10">
        <f t="shared" si="21"/>
        <v>-15.328164872352335</v>
      </c>
      <c r="AM128" s="38">
        <f t="shared" si="11"/>
        <v>-13.83206678085315</v>
      </c>
      <c r="AN128" s="38">
        <f t="shared" si="12"/>
        <v>-13.996098479457256</v>
      </c>
      <c r="AO128" s="38">
        <f t="shared" si="13"/>
        <v>-13.668035082249045</v>
      </c>
      <c r="AP128" s="38">
        <f t="shared" si="14"/>
        <v>-14.160130178061364</v>
      </c>
      <c r="AQ128" s="38">
        <f t="shared" si="15"/>
        <v>-13.504003383644937</v>
      </c>
      <c r="AR128" s="38">
        <f t="shared" si="16"/>
        <v>-14.324161876665469</v>
      </c>
      <c r="AS128" s="38">
        <f t="shared" si="17"/>
        <v>-13.339971685040831</v>
      </c>
    </row>
    <row r="129" spans="1:45">
      <c r="A129" s="3">
        <v>128</v>
      </c>
      <c r="B129" s="28">
        <v>39843</v>
      </c>
      <c r="C129" s="79">
        <v>9.0999999999999998E-2</v>
      </c>
      <c r="D129" s="80" t="s">
        <v>50</v>
      </c>
      <c r="E129" s="150" t="s">
        <v>51</v>
      </c>
      <c r="F129" s="78">
        <v>-16.603619999999999</v>
      </c>
      <c r="H129" s="69">
        <f t="shared" si="24"/>
        <v>-14.171089594000001</v>
      </c>
      <c r="I129" s="16">
        <v>-13.893382458999998</v>
      </c>
      <c r="J129" s="78">
        <v>-16.48029</v>
      </c>
      <c r="K129" s="63">
        <f t="shared" si="25"/>
        <v>-14.155950580000001</v>
      </c>
      <c r="L129" s="14"/>
      <c r="M129" s="60"/>
      <c r="N129" s="14"/>
      <c r="O129" s="14"/>
      <c r="P129" s="14"/>
      <c r="AF129" s="10"/>
      <c r="AG129" s="10"/>
      <c r="AH129" s="10">
        <f t="shared" si="10"/>
        <v>-16.194557859922181</v>
      </c>
      <c r="AI129" s="10">
        <f t="shared" si="20"/>
        <v>-17.060950847492027</v>
      </c>
      <c r="AJ129" s="10">
        <f t="shared" si="21"/>
        <v>-15.328164872352335</v>
      </c>
      <c r="AM129" s="38">
        <f t="shared" si="11"/>
        <v>-13.83206678085315</v>
      </c>
      <c r="AN129" s="38">
        <f t="shared" si="12"/>
        <v>-13.996098479457256</v>
      </c>
      <c r="AO129" s="38">
        <f t="shared" si="13"/>
        <v>-13.668035082249045</v>
      </c>
      <c r="AP129" s="38">
        <f t="shared" si="14"/>
        <v>-14.160130178061364</v>
      </c>
      <c r="AQ129" s="38">
        <f t="shared" si="15"/>
        <v>-13.504003383644937</v>
      </c>
      <c r="AR129" s="38">
        <f t="shared" si="16"/>
        <v>-14.324161876665469</v>
      </c>
      <c r="AS129" s="38">
        <f t="shared" si="17"/>
        <v>-13.339971685040831</v>
      </c>
    </row>
    <row r="130" spans="1:45">
      <c r="A130" s="3">
        <v>129</v>
      </c>
      <c r="B130" s="28">
        <v>39843</v>
      </c>
      <c r="C130" s="79">
        <v>9.7000000000000003E-2</v>
      </c>
      <c r="D130" s="80" t="s">
        <v>46</v>
      </c>
      <c r="E130" s="150" t="s">
        <v>47</v>
      </c>
      <c r="F130" s="78">
        <v>-16.20054</v>
      </c>
      <c r="H130" s="69">
        <f t="shared" si="24"/>
        <v>-13.762487398000001</v>
      </c>
      <c r="I130" s="16">
        <v>-13.893382458999998</v>
      </c>
      <c r="J130" s="78">
        <v>-16.078589999999998</v>
      </c>
      <c r="K130" s="63">
        <f t="shared" si="25"/>
        <v>-13.753447179999997</v>
      </c>
      <c r="L130" s="14"/>
      <c r="M130" s="60"/>
      <c r="N130" s="14"/>
      <c r="O130" s="14"/>
      <c r="P130" s="14"/>
      <c r="AF130" s="10"/>
      <c r="AG130" s="10"/>
      <c r="AH130" s="10">
        <f t="shared" ref="AH130:AH193" si="26">$AF$2</f>
        <v>-16.194557859922181</v>
      </c>
      <c r="AI130" s="10">
        <f t="shared" si="20"/>
        <v>-17.060950847492027</v>
      </c>
      <c r="AJ130" s="10">
        <f t="shared" si="21"/>
        <v>-15.328164872352335</v>
      </c>
      <c r="AM130" s="38">
        <f t="shared" ref="AM130:AM193" si="27">$M$49</f>
        <v>-13.83206678085315</v>
      </c>
      <c r="AN130" s="38">
        <f t="shared" ref="AN130:AN193" si="28">$M$49-$M$50</f>
        <v>-13.996098479457256</v>
      </c>
      <c r="AO130" s="38">
        <f t="shared" ref="AO130:AO193" si="29">$M$49+$M$50</f>
        <v>-13.668035082249045</v>
      </c>
      <c r="AP130" s="38">
        <f t="shared" ref="AP130:AP193" si="30">$M$49-(2*$M$50)</f>
        <v>-14.160130178061364</v>
      </c>
      <c r="AQ130" s="38">
        <f t="shared" ref="AQ130:AQ193" si="31">$M$49+(2*$M$50)</f>
        <v>-13.504003383644937</v>
      </c>
      <c r="AR130" s="38">
        <f t="shared" ref="AR130:AR193" si="32">$M$49-(3*$M$50)</f>
        <v>-14.324161876665469</v>
      </c>
      <c r="AS130" s="38">
        <f t="shared" ref="AS130:AS193" si="33">$M$49+(3*$M$50)</f>
        <v>-13.339971685040831</v>
      </c>
    </row>
    <row r="131" spans="1:45">
      <c r="A131" s="3">
        <v>130</v>
      </c>
      <c r="B131" s="28">
        <v>39843</v>
      </c>
      <c r="C131" s="79">
        <v>0.107</v>
      </c>
      <c r="D131" s="80" t="s">
        <v>52</v>
      </c>
      <c r="E131" s="150" t="s">
        <v>53</v>
      </c>
      <c r="F131" s="78">
        <v>-16.401540000000001</v>
      </c>
      <c r="H131" s="69">
        <f t="shared" si="24"/>
        <v>-13.966241098000001</v>
      </c>
      <c r="I131" s="16">
        <v>-13.893382458999998</v>
      </c>
      <c r="J131" s="78">
        <v>-16.293089999999999</v>
      </c>
      <c r="K131" s="63">
        <f t="shared" si="25"/>
        <v>-13.968376179999998</v>
      </c>
      <c r="L131" s="14"/>
      <c r="M131" s="60"/>
      <c r="N131" s="14"/>
      <c r="O131" s="14"/>
      <c r="P131" s="14"/>
      <c r="AF131" s="10"/>
      <c r="AG131" s="10"/>
      <c r="AH131" s="10">
        <f t="shared" si="26"/>
        <v>-16.194557859922181</v>
      </c>
      <c r="AI131" s="10">
        <f t="shared" si="20"/>
        <v>-17.060950847492027</v>
      </c>
      <c r="AJ131" s="10">
        <f t="shared" si="21"/>
        <v>-15.328164872352335</v>
      </c>
      <c r="AM131" s="38">
        <f t="shared" si="27"/>
        <v>-13.83206678085315</v>
      </c>
      <c r="AN131" s="38">
        <f t="shared" si="28"/>
        <v>-13.996098479457256</v>
      </c>
      <c r="AO131" s="38">
        <f t="shared" si="29"/>
        <v>-13.668035082249045</v>
      </c>
      <c r="AP131" s="38">
        <f t="shared" si="30"/>
        <v>-14.160130178061364</v>
      </c>
      <c r="AQ131" s="38">
        <f t="shared" si="31"/>
        <v>-13.504003383644937</v>
      </c>
      <c r="AR131" s="38">
        <f t="shared" si="32"/>
        <v>-14.324161876665469</v>
      </c>
      <c r="AS131" s="38">
        <f t="shared" si="33"/>
        <v>-13.339971685040831</v>
      </c>
    </row>
    <row r="132" spans="1:45">
      <c r="A132" s="3">
        <v>131</v>
      </c>
      <c r="B132" s="28">
        <v>39843</v>
      </c>
      <c r="C132" s="79">
        <v>0.11</v>
      </c>
      <c r="D132" s="80" t="s">
        <v>54</v>
      </c>
      <c r="E132" s="150" t="s">
        <v>55</v>
      </c>
      <c r="F132" s="78">
        <v>-16.312470000000001</v>
      </c>
      <c r="H132" s="69">
        <f t="shared" si="24"/>
        <v>-13.875950839000001</v>
      </c>
      <c r="I132" s="16">
        <v>-13.893382458999998</v>
      </c>
      <c r="J132" s="78">
        <v>-16.20468</v>
      </c>
      <c r="K132" s="63">
        <f t="shared" si="25"/>
        <v>-13.879789359999998</v>
      </c>
      <c r="L132" s="14"/>
      <c r="M132" s="60"/>
      <c r="N132" s="14"/>
      <c r="O132" s="14"/>
      <c r="P132" s="14"/>
      <c r="AF132" s="10"/>
      <c r="AG132" s="10"/>
      <c r="AH132" s="10">
        <f t="shared" si="26"/>
        <v>-16.194557859922181</v>
      </c>
      <c r="AI132" s="10">
        <f t="shared" si="20"/>
        <v>-17.060950847492027</v>
      </c>
      <c r="AJ132" s="10">
        <f t="shared" si="21"/>
        <v>-15.328164872352335</v>
      </c>
      <c r="AM132" s="38">
        <f t="shared" si="27"/>
        <v>-13.83206678085315</v>
      </c>
      <c r="AN132" s="38">
        <f t="shared" si="28"/>
        <v>-13.996098479457256</v>
      </c>
      <c r="AO132" s="38">
        <f t="shared" si="29"/>
        <v>-13.668035082249045</v>
      </c>
      <c r="AP132" s="38">
        <f t="shared" si="30"/>
        <v>-14.160130178061364</v>
      </c>
      <c r="AQ132" s="38">
        <f t="shared" si="31"/>
        <v>-13.504003383644937</v>
      </c>
      <c r="AR132" s="38">
        <f t="shared" si="32"/>
        <v>-14.324161876665469</v>
      </c>
      <c r="AS132" s="38">
        <f t="shared" si="33"/>
        <v>-13.339971685040831</v>
      </c>
    </row>
    <row r="133" spans="1:45">
      <c r="A133" s="3">
        <v>132</v>
      </c>
      <c r="B133" s="28">
        <v>39843</v>
      </c>
      <c r="C133" s="79">
        <v>0.112</v>
      </c>
      <c r="D133" s="80" t="s">
        <v>48</v>
      </c>
      <c r="E133" s="150" t="s">
        <v>49</v>
      </c>
      <c r="F133" s="78">
        <v>-16.296679999999999</v>
      </c>
      <c r="H133" s="69">
        <f t="shared" si="24"/>
        <v>-13.859944515999999</v>
      </c>
      <c r="I133" s="16">
        <v>-13.893382458999998</v>
      </c>
      <c r="J133" s="78">
        <v>-16.190010000000001</v>
      </c>
      <c r="K133" s="63">
        <f t="shared" si="25"/>
        <v>-13.865090020000002</v>
      </c>
      <c r="L133" s="14"/>
      <c r="M133" s="60"/>
      <c r="N133" s="14"/>
      <c r="O133" s="14"/>
      <c r="P133" s="14"/>
      <c r="AF133" s="10"/>
      <c r="AG133" s="10"/>
      <c r="AH133" s="10">
        <f t="shared" si="26"/>
        <v>-16.194557859922181</v>
      </c>
      <c r="AI133" s="10">
        <f t="shared" si="20"/>
        <v>-17.060950847492027</v>
      </c>
      <c r="AJ133" s="10">
        <f t="shared" si="21"/>
        <v>-15.328164872352335</v>
      </c>
      <c r="AM133" s="38">
        <f t="shared" si="27"/>
        <v>-13.83206678085315</v>
      </c>
      <c r="AN133" s="38">
        <f t="shared" si="28"/>
        <v>-13.996098479457256</v>
      </c>
      <c r="AO133" s="38">
        <f t="shared" si="29"/>
        <v>-13.668035082249045</v>
      </c>
      <c r="AP133" s="38">
        <f t="shared" si="30"/>
        <v>-14.160130178061364</v>
      </c>
      <c r="AQ133" s="38">
        <f t="shared" si="31"/>
        <v>-13.504003383644937</v>
      </c>
      <c r="AR133" s="38">
        <f t="shared" si="32"/>
        <v>-14.324161876665469</v>
      </c>
      <c r="AS133" s="38">
        <f t="shared" si="33"/>
        <v>-13.339971685040831</v>
      </c>
    </row>
    <row r="134" spans="1:45">
      <c r="A134" s="3">
        <v>133</v>
      </c>
      <c r="B134" s="68">
        <v>39862</v>
      </c>
      <c r="C134" s="79">
        <v>0.115</v>
      </c>
      <c r="D134" s="80" t="s">
        <v>44</v>
      </c>
      <c r="E134" s="150" t="s">
        <v>45</v>
      </c>
      <c r="F134" s="78">
        <v>-16.670380000000002</v>
      </c>
      <c r="H134" s="69">
        <f t="shared" ref="H134:H138" si="34">(1.0275*F134)+3.1518</f>
        <v>-13.977015450000001</v>
      </c>
      <c r="I134" s="16">
        <v>-13.893382458999998</v>
      </c>
      <c r="J134" s="22" t="s">
        <v>116</v>
      </c>
      <c r="K134" s="63"/>
      <c r="L134" s="14"/>
      <c r="M134" s="60"/>
      <c r="N134" s="14"/>
      <c r="AE134" s="10"/>
      <c r="AF134" s="10"/>
      <c r="AG134" s="10"/>
      <c r="AH134" s="10">
        <f t="shared" si="26"/>
        <v>-16.194557859922181</v>
      </c>
      <c r="AI134" s="10">
        <f t="shared" ref="AI134:AI197" si="35">AH134-(3*$AF$3)</f>
        <v>-17.060950847492027</v>
      </c>
      <c r="AJ134" s="10">
        <f t="shared" ref="AJ134:AJ197" si="36">AH134+(3*$AF$3)</f>
        <v>-15.328164872352335</v>
      </c>
      <c r="AM134" s="38">
        <f t="shared" si="27"/>
        <v>-13.83206678085315</v>
      </c>
      <c r="AN134" s="38">
        <f t="shared" si="28"/>
        <v>-13.996098479457256</v>
      </c>
      <c r="AO134" s="38">
        <f t="shared" si="29"/>
        <v>-13.668035082249045</v>
      </c>
      <c r="AP134" s="38">
        <f t="shared" si="30"/>
        <v>-14.160130178061364</v>
      </c>
      <c r="AQ134" s="38">
        <f t="shared" si="31"/>
        <v>-13.504003383644937</v>
      </c>
      <c r="AR134" s="38">
        <f t="shared" si="32"/>
        <v>-14.324161876665469</v>
      </c>
      <c r="AS134" s="38">
        <f t="shared" si="33"/>
        <v>-13.339971685040831</v>
      </c>
    </row>
    <row r="135" spans="1:45">
      <c r="A135" s="3">
        <v>134</v>
      </c>
      <c r="B135" s="68">
        <v>39862</v>
      </c>
      <c r="C135" s="79">
        <v>0.115</v>
      </c>
      <c r="D135" s="80" t="s">
        <v>50</v>
      </c>
      <c r="E135" s="150" t="s">
        <v>51</v>
      </c>
      <c r="F135" s="78">
        <v>-16.495259999999998</v>
      </c>
      <c r="H135" s="69">
        <f t="shared" si="34"/>
        <v>-13.797079649999999</v>
      </c>
      <c r="I135" s="16">
        <v>-13.893382458999998</v>
      </c>
      <c r="J135" s="22" t="s">
        <v>116</v>
      </c>
      <c r="K135" s="63"/>
      <c r="L135" s="14"/>
      <c r="M135" s="60"/>
      <c r="N135" s="14"/>
      <c r="AE135" s="10"/>
      <c r="AF135" s="10"/>
      <c r="AG135" s="10"/>
      <c r="AH135" s="10">
        <f t="shared" si="26"/>
        <v>-16.194557859922181</v>
      </c>
      <c r="AI135" s="10">
        <f t="shared" si="35"/>
        <v>-17.060950847492027</v>
      </c>
      <c r="AJ135" s="10">
        <f t="shared" si="36"/>
        <v>-15.328164872352335</v>
      </c>
      <c r="AM135" s="38">
        <f t="shared" si="27"/>
        <v>-13.83206678085315</v>
      </c>
      <c r="AN135" s="38">
        <f t="shared" si="28"/>
        <v>-13.996098479457256</v>
      </c>
      <c r="AO135" s="38">
        <f t="shared" si="29"/>
        <v>-13.668035082249045</v>
      </c>
      <c r="AP135" s="38">
        <f t="shared" si="30"/>
        <v>-14.160130178061364</v>
      </c>
      <c r="AQ135" s="38">
        <f t="shared" si="31"/>
        <v>-13.504003383644937</v>
      </c>
      <c r="AR135" s="38">
        <f t="shared" si="32"/>
        <v>-14.324161876665469</v>
      </c>
      <c r="AS135" s="38">
        <f t="shared" si="33"/>
        <v>-13.339971685040831</v>
      </c>
    </row>
    <row r="136" spans="1:45">
      <c r="A136" s="3">
        <v>135</v>
      </c>
      <c r="B136" s="68">
        <v>39862</v>
      </c>
      <c r="C136" s="79">
        <v>9.2999999999999999E-2</v>
      </c>
      <c r="D136" s="80" t="s">
        <v>46</v>
      </c>
      <c r="E136" s="150" t="s">
        <v>47</v>
      </c>
      <c r="F136" s="78">
        <v>-16.38307</v>
      </c>
      <c r="H136" s="69">
        <f>(1.0275*F136)+3.1518</f>
        <v>-13.681804425000001</v>
      </c>
      <c r="I136" s="16">
        <v>-13.893382458999998</v>
      </c>
      <c r="J136" s="22" t="s">
        <v>116</v>
      </c>
      <c r="K136" s="63"/>
      <c r="L136" s="14"/>
      <c r="M136" s="60"/>
      <c r="N136" s="14"/>
      <c r="AE136" s="10"/>
      <c r="AF136" s="10"/>
      <c r="AG136" s="10"/>
      <c r="AH136" s="10">
        <f t="shared" si="26"/>
        <v>-16.194557859922181</v>
      </c>
      <c r="AI136" s="10">
        <f t="shared" si="35"/>
        <v>-17.060950847492027</v>
      </c>
      <c r="AJ136" s="10">
        <f t="shared" si="36"/>
        <v>-15.328164872352335</v>
      </c>
      <c r="AM136" s="38">
        <f t="shared" si="27"/>
        <v>-13.83206678085315</v>
      </c>
      <c r="AN136" s="38">
        <f t="shared" si="28"/>
        <v>-13.996098479457256</v>
      </c>
      <c r="AO136" s="38">
        <f t="shared" si="29"/>
        <v>-13.668035082249045</v>
      </c>
      <c r="AP136" s="38">
        <f t="shared" si="30"/>
        <v>-14.160130178061364</v>
      </c>
      <c r="AQ136" s="38">
        <f t="shared" si="31"/>
        <v>-13.504003383644937</v>
      </c>
      <c r="AR136" s="38">
        <f t="shared" si="32"/>
        <v>-14.324161876665469</v>
      </c>
      <c r="AS136" s="38">
        <f t="shared" si="33"/>
        <v>-13.339971685040831</v>
      </c>
    </row>
    <row r="137" spans="1:45">
      <c r="A137" s="3">
        <v>136</v>
      </c>
      <c r="B137" s="68">
        <v>39862</v>
      </c>
      <c r="C137" s="79">
        <v>0.111</v>
      </c>
      <c r="D137" s="80" t="s">
        <v>52</v>
      </c>
      <c r="E137" s="150" t="s">
        <v>53</v>
      </c>
      <c r="F137" s="78">
        <v>-16.342199999999998</v>
      </c>
      <c r="H137" s="69">
        <f t="shared" si="34"/>
        <v>-13.639810500000001</v>
      </c>
      <c r="I137" s="16">
        <v>-13.893382458999998</v>
      </c>
      <c r="J137" s="22" t="s">
        <v>116</v>
      </c>
      <c r="K137" s="63"/>
      <c r="L137" s="14"/>
      <c r="M137" s="60"/>
      <c r="N137" s="14"/>
      <c r="AE137" s="10"/>
      <c r="AF137" s="10"/>
      <c r="AG137" s="10"/>
      <c r="AH137" s="10">
        <f t="shared" si="26"/>
        <v>-16.194557859922181</v>
      </c>
      <c r="AI137" s="10">
        <f t="shared" si="35"/>
        <v>-17.060950847492027</v>
      </c>
      <c r="AJ137" s="10">
        <f t="shared" si="36"/>
        <v>-15.328164872352335</v>
      </c>
      <c r="AM137" s="38">
        <f t="shared" si="27"/>
        <v>-13.83206678085315</v>
      </c>
      <c r="AN137" s="38">
        <f t="shared" si="28"/>
        <v>-13.996098479457256</v>
      </c>
      <c r="AO137" s="38">
        <f t="shared" si="29"/>
        <v>-13.668035082249045</v>
      </c>
      <c r="AP137" s="38">
        <f t="shared" si="30"/>
        <v>-14.160130178061364</v>
      </c>
      <c r="AQ137" s="38">
        <f t="shared" si="31"/>
        <v>-13.504003383644937</v>
      </c>
      <c r="AR137" s="38">
        <f t="shared" si="32"/>
        <v>-14.324161876665469</v>
      </c>
      <c r="AS137" s="38">
        <f t="shared" si="33"/>
        <v>-13.339971685040831</v>
      </c>
    </row>
    <row r="138" spans="1:45">
      <c r="A138" s="3">
        <v>137</v>
      </c>
      <c r="B138" s="68">
        <v>39862</v>
      </c>
      <c r="C138" s="79">
        <v>9.2999999999999999E-2</v>
      </c>
      <c r="D138" s="80" t="s">
        <v>54</v>
      </c>
      <c r="E138" s="150" t="s">
        <v>55</v>
      </c>
      <c r="F138" s="78">
        <v>-16.461539999999999</v>
      </c>
      <c r="H138" s="69">
        <f t="shared" si="34"/>
        <v>-13.762432350000003</v>
      </c>
      <c r="I138" s="16">
        <v>-13.893382458999998</v>
      </c>
      <c r="J138" s="22" t="s">
        <v>116</v>
      </c>
      <c r="K138" s="63"/>
      <c r="L138" s="14"/>
      <c r="M138" s="60"/>
      <c r="N138" s="14"/>
      <c r="AE138" s="10"/>
      <c r="AF138" s="10"/>
      <c r="AG138" s="10"/>
      <c r="AH138" s="10">
        <f t="shared" si="26"/>
        <v>-16.194557859922181</v>
      </c>
      <c r="AI138" s="10">
        <f t="shared" si="35"/>
        <v>-17.060950847492027</v>
      </c>
      <c r="AJ138" s="10">
        <f t="shared" si="36"/>
        <v>-15.328164872352335</v>
      </c>
      <c r="AM138" s="38">
        <f t="shared" si="27"/>
        <v>-13.83206678085315</v>
      </c>
      <c r="AN138" s="38">
        <f t="shared" si="28"/>
        <v>-13.996098479457256</v>
      </c>
      <c r="AO138" s="38">
        <f t="shared" si="29"/>
        <v>-13.668035082249045</v>
      </c>
      <c r="AP138" s="38">
        <f t="shared" si="30"/>
        <v>-14.160130178061364</v>
      </c>
      <c r="AQ138" s="38">
        <f t="shared" si="31"/>
        <v>-13.504003383644937</v>
      </c>
      <c r="AR138" s="38">
        <f t="shared" si="32"/>
        <v>-14.324161876665469</v>
      </c>
      <c r="AS138" s="38">
        <f t="shared" si="33"/>
        <v>-13.339971685040831</v>
      </c>
    </row>
    <row r="139" spans="1:45">
      <c r="A139" s="3">
        <v>138</v>
      </c>
      <c r="B139" s="68">
        <v>39862</v>
      </c>
      <c r="C139" s="79">
        <v>9.5000000000000001E-2</v>
      </c>
      <c r="D139" s="80" t="s">
        <v>48</v>
      </c>
      <c r="E139" s="150" t="s">
        <v>49</v>
      </c>
      <c r="F139" s="78">
        <v>-16.44387</v>
      </c>
      <c r="H139" s="69">
        <f>(1.0275*F139)+3.1518</f>
        <v>-13.744276425000001</v>
      </c>
      <c r="I139" s="16">
        <v>-13.893382458999998</v>
      </c>
      <c r="J139" s="22" t="s">
        <v>116</v>
      </c>
      <c r="K139" s="63"/>
      <c r="L139" s="14"/>
      <c r="M139" s="60"/>
      <c r="N139" s="14"/>
      <c r="AE139" s="10"/>
      <c r="AF139" s="10"/>
      <c r="AG139" s="10"/>
      <c r="AH139" s="10">
        <f t="shared" si="26"/>
        <v>-16.194557859922181</v>
      </c>
      <c r="AI139" s="10">
        <f t="shared" si="35"/>
        <v>-17.060950847492027</v>
      </c>
      <c r="AJ139" s="10">
        <f t="shared" si="36"/>
        <v>-15.328164872352335</v>
      </c>
      <c r="AM139" s="38">
        <f t="shared" si="27"/>
        <v>-13.83206678085315</v>
      </c>
      <c r="AN139" s="38">
        <f t="shared" si="28"/>
        <v>-13.996098479457256</v>
      </c>
      <c r="AO139" s="38">
        <f t="shared" si="29"/>
        <v>-13.668035082249045</v>
      </c>
      <c r="AP139" s="38">
        <f t="shared" si="30"/>
        <v>-14.160130178061364</v>
      </c>
      <c r="AQ139" s="38">
        <f t="shared" si="31"/>
        <v>-13.504003383644937</v>
      </c>
      <c r="AR139" s="38">
        <f t="shared" si="32"/>
        <v>-14.324161876665469</v>
      </c>
      <c r="AS139" s="38">
        <f t="shared" si="33"/>
        <v>-13.339971685040831</v>
      </c>
    </row>
    <row r="140" spans="1:45">
      <c r="A140" s="3">
        <v>139</v>
      </c>
      <c r="B140" s="85">
        <v>39863</v>
      </c>
      <c r="C140" s="86">
        <v>0.108</v>
      </c>
      <c r="D140" s="87" t="s">
        <v>44</v>
      </c>
      <c r="E140" s="148" t="s">
        <v>45</v>
      </c>
      <c r="F140" s="88">
        <v>-16.119800000000001</v>
      </c>
      <c r="H140" s="89">
        <f t="shared" ref="H140:H144" si="37">(1.0101*F140)+2.5263</f>
        <v>-13.756309980000001</v>
      </c>
      <c r="I140" s="95">
        <v>-13.893000000000001</v>
      </c>
      <c r="J140" s="88">
        <v>-16.00629</v>
      </c>
      <c r="K140" s="89">
        <f t="shared" ref="K140:K145" si="38">(1.002*J140)+2.3573</f>
        <v>-13.681002579999999</v>
      </c>
      <c r="AH140" s="10">
        <f t="shared" si="26"/>
        <v>-16.194557859922181</v>
      </c>
      <c r="AI140" s="10">
        <f t="shared" si="35"/>
        <v>-17.060950847492027</v>
      </c>
      <c r="AJ140" s="10">
        <f t="shared" si="36"/>
        <v>-15.328164872352335</v>
      </c>
      <c r="AM140" s="38">
        <f t="shared" si="27"/>
        <v>-13.83206678085315</v>
      </c>
      <c r="AN140" s="38">
        <f t="shared" si="28"/>
        <v>-13.996098479457256</v>
      </c>
      <c r="AO140" s="38">
        <f t="shared" si="29"/>
        <v>-13.668035082249045</v>
      </c>
      <c r="AP140" s="38">
        <f t="shared" si="30"/>
        <v>-14.160130178061364</v>
      </c>
      <c r="AQ140" s="38">
        <f t="shared" si="31"/>
        <v>-13.504003383644937</v>
      </c>
      <c r="AR140" s="38">
        <f t="shared" si="32"/>
        <v>-14.324161876665469</v>
      </c>
      <c r="AS140" s="38">
        <f t="shared" si="33"/>
        <v>-13.339971685040831</v>
      </c>
    </row>
    <row r="141" spans="1:45">
      <c r="A141" s="3">
        <v>140</v>
      </c>
      <c r="B141" s="85">
        <v>39863</v>
      </c>
      <c r="C141" s="86">
        <v>0.106</v>
      </c>
      <c r="D141" s="87" t="s">
        <v>50</v>
      </c>
      <c r="E141" s="148" t="s">
        <v>51</v>
      </c>
      <c r="F141" s="88">
        <v>-16.32818</v>
      </c>
      <c r="H141" s="89">
        <f t="shared" si="37"/>
        <v>-13.966794618000002</v>
      </c>
      <c r="I141" s="95">
        <v>-13.893000000000001</v>
      </c>
      <c r="J141" s="88">
        <v>-16.20787</v>
      </c>
      <c r="K141" s="89">
        <f t="shared" si="38"/>
        <v>-13.882985740000001</v>
      </c>
      <c r="AH141" s="10">
        <f t="shared" si="26"/>
        <v>-16.194557859922181</v>
      </c>
      <c r="AI141" s="10">
        <f t="shared" si="35"/>
        <v>-17.060950847492027</v>
      </c>
      <c r="AJ141" s="10">
        <f t="shared" si="36"/>
        <v>-15.328164872352335</v>
      </c>
      <c r="AM141" s="38">
        <f t="shared" si="27"/>
        <v>-13.83206678085315</v>
      </c>
      <c r="AN141" s="38">
        <f t="shared" si="28"/>
        <v>-13.996098479457256</v>
      </c>
      <c r="AO141" s="38">
        <f t="shared" si="29"/>
        <v>-13.668035082249045</v>
      </c>
      <c r="AP141" s="38">
        <f t="shared" si="30"/>
        <v>-14.160130178061364</v>
      </c>
      <c r="AQ141" s="38">
        <f t="shared" si="31"/>
        <v>-13.504003383644937</v>
      </c>
      <c r="AR141" s="38">
        <f t="shared" si="32"/>
        <v>-14.324161876665469</v>
      </c>
      <c r="AS141" s="38">
        <f t="shared" si="33"/>
        <v>-13.339971685040831</v>
      </c>
    </row>
    <row r="142" spans="1:45">
      <c r="A142" s="3">
        <v>141</v>
      </c>
      <c r="B142" s="85">
        <v>39863</v>
      </c>
      <c r="C142" s="86">
        <v>0.112</v>
      </c>
      <c r="D142" s="87" t="s">
        <v>46</v>
      </c>
      <c r="E142" s="148" t="s">
        <v>47</v>
      </c>
      <c r="F142" s="88">
        <v>-16.104189999999999</v>
      </c>
      <c r="H142" s="89">
        <f>(1.0101*F142)+2.5263</f>
        <v>-13.740542318999999</v>
      </c>
      <c r="I142" s="95">
        <v>-13.893000000000001</v>
      </c>
      <c r="J142" s="88">
        <v>-15.98691</v>
      </c>
      <c r="K142" s="89">
        <f t="shared" si="38"/>
        <v>-13.661583819999999</v>
      </c>
      <c r="AH142" s="10">
        <f t="shared" si="26"/>
        <v>-16.194557859922181</v>
      </c>
      <c r="AI142" s="10">
        <f t="shared" si="35"/>
        <v>-17.060950847492027</v>
      </c>
      <c r="AJ142" s="10">
        <f t="shared" si="36"/>
        <v>-15.328164872352335</v>
      </c>
      <c r="AM142" s="38">
        <f t="shared" si="27"/>
        <v>-13.83206678085315</v>
      </c>
      <c r="AN142" s="38">
        <f t="shared" si="28"/>
        <v>-13.996098479457256</v>
      </c>
      <c r="AO142" s="38">
        <f t="shared" si="29"/>
        <v>-13.668035082249045</v>
      </c>
      <c r="AP142" s="38">
        <f t="shared" si="30"/>
        <v>-14.160130178061364</v>
      </c>
      <c r="AQ142" s="38">
        <f t="shared" si="31"/>
        <v>-13.504003383644937</v>
      </c>
      <c r="AR142" s="38">
        <f t="shared" si="32"/>
        <v>-14.324161876665469</v>
      </c>
      <c r="AS142" s="38">
        <f t="shared" si="33"/>
        <v>-13.339971685040831</v>
      </c>
    </row>
    <row r="143" spans="1:45">
      <c r="A143" s="3">
        <v>142</v>
      </c>
      <c r="B143" s="85">
        <v>39863</v>
      </c>
      <c r="C143" s="86">
        <v>0.109</v>
      </c>
      <c r="D143" s="87" t="s">
        <v>52</v>
      </c>
      <c r="E143" s="148" t="s">
        <v>53</v>
      </c>
      <c r="F143" s="88">
        <v>-16.173079999999999</v>
      </c>
      <c r="H143" s="89">
        <f t="shared" si="37"/>
        <v>-13.810128108000001</v>
      </c>
      <c r="I143" s="95">
        <v>-13.893000000000001</v>
      </c>
      <c r="J143" s="88">
        <v>-16.057649999999999</v>
      </c>
      <c r="K143" s="89">
        <f t="shared" si="38"/>
        <v>-13.732465299999999</v>
      </c>
      <c r="AH143" s="10">
        <f t="shared" si="26"/>
        <v>-16.194557859922181</v>
      </c>
      <c r="AI143" s="10">
        <f t="shared" si="35"/>
        <v>-17.060950847492027</v>
      </c>
      <c r="AJ143" s="10">
        <f t="shared" si="36"/>
        <v>-15.328164872352335</v>
      </c>
      <c r="AM143" s="38">
        <f t="shared" si="27"/>
        <v>-13.83206678085315</v>
      </c>
      <c r="AN143" s="38">
        <f t="shared" si="28"/>
        <v>-13.996098479457256</v>
      </c>
      <c r="AO143" s="38">
        <f t="shared" si="29"/>
        <v>-13.668035082249045</v>
      </c>
      <c r="AP143" s="38">
        <f t="shared" si="30"/>
        <v>-14.160130178061364</v>
      </c>
      <c r="AQ143" s="38">
        <f t="shared" si="31"/>
        <v>-13.504003383644937</v>
      </c>
      <c r="AR143" s="38">
        <f t="shared" si="32"/>
        <v>-14.324161876665469</v>
      </c>
      <c r="AS143" s="38">
        <f t="shared" si="33"/>
        <v>-13.339971685040831</v>
      </c>
    </row>
    <row r="144" spans="1:45">
      <c r="A144" s="3">
        <v>143</v>
      </c>
      <c r="B144" s="85">
        <v>39863</v>
      </c>
      <c r="C144" s="86">
        <v>0.107</v>
      </c>
      <c r="D144" s="87" t="s">
        <v>54</v>
      </c>
      <c r="E144" s="148" t="s">
        <v>55</v>
      </c>
      <c r="F144" s="88">
        <v>-16.455179999999999</v>
      </c>
      <c r="H144" s="89">
        <f t="shared" si="37"/>
        <v>-14.095077317999998</v>
      </c>
      <c r="I144" s="95">
        <v>-13.893000000000001</v>
      </c>
      <c r="J144" s="88">
        <v>-16.344439999999999</v>
      </c>
      <c r="K144" s="89">
        <f t="shared" si="38"/>
        <v>-14.019828879999997</v>
      </c>
      <c r="AH144" s="10">
        <f t="shared" si="26"/>
        <v>-16.194557859922181</v>
      </c>
      <c r="AI144" s="10">
        <f t="shared" si="35"/>
        <v>-17.060950847492027</v>
      </c>
      <c r="AJ144" s="10">
        <f t="shared" si="36"/>
        <v>-15.328164872352335</v>
      </c>
      <c r="AM144" s="38">
        <f t="shared" si="27"/>
        <v>-13.83206678085315</v>
      </c>
      <c r="AN144" s="38">
        <f t="shared" si="28"/>
        <v>-13.996098479457256</v>
      </c>
      <c r="AO144" s="38">
        <f t="shared" si="29"/>
        <v>-13.668035082249045</v>
      </c>
      <c r="AP144" s="38">
        <f t="shared" si="30"/>
        <v>-14.160130178061364</v>
      </c>
      <c r="AQ144" s="38">
        <f t="shared" si="31"/>
        <v>-13.504003383644937</v>
      </c>
      <c r="AR144" s="38">
        <f t="shared" si="32"/>
        <v>-14.324161876665469</v>
      </c>
      <c r="AS144" s="38">
        <f t="shared" si="33"/>
        <v>-13.339971685040831</v>
      </c>
    </row>
    <row r="145" spans="1:45">
      <c r="A145" s="3">
        <v>144</v>
      </c>
      <c r="B145" s="85">
        <v>39863</v>
      </c>
      <c r="C145" s="86">
        <v>0.114</v>
      </c>
      <c r="D145" s="87" t="s">
        <v>48</v>
      </c>
      <c r="E145" s="148" t="s">
        <v>49</v>
      </c>
      <c r="F145" s="88">
        <v>-16.272649999999999</v>
      </c>
      <c r="H145" s="89">
        <f>(1.0101*F145)+2.5263</f>
        <v>-13.910703765000001</v>
      </c>
      <c r="I145" s="95">
        <v>-13.893000000000001</v>
      </c>
      <c r="J145" s="88">
        <v>-16.152670000000001</v>
      </c>
      <c r="K145" s="89">
        <f t="shared" si="38"/>
        <v>-13.827675340000001</v>
      </c>
      <c r="AH145" s="10">
        <f t="shared" si="26"/>
        <v>-16.194557859922181</v>
      </c>
      <c r="AI145" s="10">
        <f t="shared" si="35"/>
        <v>-17.060950847492027</v>
      </c>
      <c r="AJ145" s="10">
        <f t="shared" si="36"/>
        <v>-15.328164872352335</v>
      </c>
      <c r="AM145" s="38">
        <f t="shared" si="27"/>
        <v>-13.83206678085315</v>
      </c>
      <c r="AN145" s="38">
        <f t="shared" si="28"/>
        <v>-13.996098479457256</v>
      </c>
      <c r="AO145" s="38">
        <f t="shared" si="29"/>
        <v>-13.668035082249045</v>
      </c>
      <c r="AP145" s="38">
        <f t="shared" si="30"/>
        <v>-14.160130178061364</v>
      </c>
      <c r="AQ145" s="38">
        <f t="shared" si="31"/>
        <v>-13.504003383644937</v>
      </c>
      <c r="AR145" s="38">
        <f t="shared" si="32"/>
        <v>-14.324161876665469</v>
      </c>
      <c r="AS145" s="38">
        <f t="shared" si="33"/>
        <v>-13.339971685040831</v>
      </c>
    </row>
    <row r="146" spans="1:45">
      <c r="A146" s="3">
        <v>145</v>
      </c>
      <c r="B146" s="67">
        <v>39867</v>
      </c>
      <c r="C146" s="70">
        <v>0.108</v>
      </c>
      <c r="D146" s="71" t="s">
        <v>44</v>
      </c>
      <c r="E146" s="140" t="s">
        <v>45</v>
      </c>
      <c r="F146" s="24">
        <v>-16.440829999999998</v>
      </c>
      <c r="H146" s="69">
        <f t="shared" ref="H146:H150" si="39">(1.0206*F146)+2.9227</f>
        <v>-13.856811097999998</v>
      </c>
      <c r="I146" s="96">
        <v>-13.893000000000001</v>
      </c>
      <c r="J146" s="24">
        <v>-16.325690000000002</v>
      </c>
      <c r="K146" s="69">
        <f t="shared" ref="K146:K151" si="40">(1.0079*J146)+2.592</f>
        <v>-13.862662951000003</v>
      </c>
      <c r="AH146" s="10">
        <f t="shared" si="26"/>
        <v>-16.194557859922181</v>
      </c>
      <c r="AI146" s="10">
        <f t="shared" si="35"/>
        <v>-17.060950847492027</v>
      </c>
      <c r="AJ146" s="10">
        <f t="shared" si="36"/>
        <v>-15.328164872352335</v>
      </c>
      <c r="AM146" s="38">
        <f t="shared" si="27"/>
        <v>-13.83206678085315</v>
      </c>
      <c r="AN146" s="38">
        <f t="shared" si="28"/>
        <v>-13.996098479457256</v>
      </c>
      <c r="AO146" s="38">
        <f t="shared" si="29"/>
        <v>-13.668035082249045</v>
      </c>
      <c r="AP146" s="38">
        <f t="shared" si="30"/>
        <v>-14.160130178061364</v>
      </c>
      <c r="AQ146" s="38">
        <f t="shared" si="31"/>
        <v>-13.504003383644937</v>
      </c>
      <c r="AR146" s="38">
        <f t="shared" si="32"/>
        <v>-14.324161876665469</v>
      </c>
      <c r="AS146" s="38">
        <f t="shared" si="33"/>
        <v>-13.339971685040831</v>
      </c>
    </row>
    <row r="147" spans="1:45">
      <c r="A147" s="3">
        <v>146</v>
      </c>
      <c r="B147" s="67">
        <v>39867</v>
      </c>
      <c r="C147" s="70">
        <v>0.111</v>
      </c>
      <c r="D147" s="71" t="s">
        <v>50</v>
      </c>
      <c r="E147" s="140" t="s">
        <v>120</v>
      </c>
      <c r="F147" s="24">
        <v>-16.298929999999999</v>
      </c>
      <c r="H147" s="69">
        <f t="shared" si="39"/>
        <v>-13.711987957999998</v>
      </c>
      <c r="I147" s="96">
        <v>-13.893000000000001</v>
      </c>
      <c r="J147" s="24">
        <v>-16.18374</v>
      </c>
      <c r="K147" s="69">
        <f t="shared" si="40"/>
        <v>-13.719591545999998</v>
      </c>
      <c r="AF147" s="10"/>
      <c r="AG147" s="10"/>
      <c r="AH147" s="10">
        <f t="shared" si="26"/>
        <v>-16.194557859922181</v>
      </c>
      <c r="AI147" s="10">
        <f t="shared" si="35"/>
        <v>-17.060950847492027</v>
      </c>
      <c r="AJ147" s="10">
        <f t="shared" si="36"/>
        <v>-15.328164872352335</v>
      </c>
      <c r="AM147" s="38">
        <f t="shared" si="27"/>
        <v>-13.83206678085315</v>
      </c>
      <c r="AN147" s="38">
        <f t="shared" si="28"/>
        <v>-13.996098479457256</v>
      </c>
      <c r="AO147" s="38">
        <f t="shared" si="29"/>
        <v>-13.668035082249045</v>
      </c>
      <c r="AP147" s="38">
        <f t="shared" si="30"/>
        <v>-14.160130178061364</v>
      </c>
      <c r="AQ147" s="38">
        <f t="shared" si="31"/>
        <v>-13.504003383644937</v>
      </c>
      <c r="AR147" s="38">
        <f t="shared" si="32"/>
        <v>-14.324161876665469</v>
      </c>
      <c r="AS147" s="38">
        <f t="shared" si="33"/>
        <v>-13.339971685040831</v>
      </c>
    </row>
    <row r="148" spans="1:45">
      <c r="A148" s="3">
        <v>147</v>
      </c>
      <c r="B148" s="67">
        <v>39867</v>
      </c>
      <c r="C148" s="70">
        <v>9.4E-2</v>
      </c>
      <c r="D148" s="71" t="s">
        <v>46</v>
      </c>
      <c r="E148" s="140" t="s">
        <v>47</v>
      </c>
      <c r="F148" s="24">
        <v>-16.519770000000001</v>
      </c>
      <c r="H148" s="69">
        <f>(1.0206*F148)+2.9227</f>
        <v>-13.937377262000002</v>
      </c>
      <c r="I148" s="96">
        <v>-13.893000000000001</v>
      </c>
      <c r="J148" s="24">
        <v>-16.382629999999999</v>
      </c>
      <c r="K148" s="69">
        <f t="shared" si="40"/>
        <v>-13.920052777</v>
      </c>
      <c r="AF148" s="10"/>
      <c r="AG148" s="10"/>
      <c r="AH148" s="10">
        <f t="shared" si="26"/>
        <v>-16.194557859922181</v>
      </c>
      <c r="AI148" s="10">
        <f t="shared" si="35"/>
        <v>-17.060950847492027</v>
      </c>
      <c r="AJ148" s="10">
        <f t="shared" si="36"/>
        <v>-15.328164872352335</v>
      </c>
      <c r="AM148" s="38">
        <f t="shared" si="27"/>
        <v>-13.83206678085315</v>
      </c>
      <c r="AN148" s="38">
        <f t="shared" si="28"/>
        <v>-13.996098479457256</v>
      </c>
      <c r="AO148" s="38">
        <f t="shared" si="29"/>
        <v>-13.668035082249045</v>
      </c>
      <c r="AP148" s="38">
        <f t="shared" si="30"/>
        <v>-14.160130178061364</v>
      </c>
      <c r="AQ148" s="38">
        <f t="shared" si="31"/>
        <v>-13.504003383644937</v>
      </c>
      <c r="AR148" s="38">
        <f t="shared" si="32"/>
        <v>-14.324161876665469</v>
      </c>
      <c r="AS148" s="38">
        <f t="shared" si="33"/>
        <v>-13.339971685040831</v>
      </c>
    </row>
    <row r="149" spans="1:45">
      <c r="A149" s="3">
        <v>148</v>
      </c>
      <c r="B149" s="67">
        <v>39867</v>
      </c>
      <c r="C149" s="70">
        <v>9.6000000000000002E-2</v>
      </c>
      <c r="D149" s="71" t="s">
        <v>52</v>
      </c>
      <c r="E149" s="139" t="s">
        <v>53</v>
      </c>
      <c r="F149" s="24">
        <v>-16.264810000000001</v>
      </c>
      <c r="H149" s="69">
        <f t="shared" si="39"/>
        <v>-13.677165086000002</v>
      </c>
      <c r="I149" s="96">
        <v>-13.893000000000001</v>
      </c>
      <c r="J149" s="24">
        <v>-16.124580000000002</v>
      </c>
      <c r="K149" s="69">
        <f t="shared" si="40"/>
        <v>-13.659964182000001</v>
      </c>
      <c r="AF149" s="10"/>
      <c r="AG149" s="10"/>
      <c r="AH149" s="10">
        <f t="shared" si="26"/>
        <v>-16.194557859922181</v>
      </c>
      <c r="AI149" s="10">
        <f t="shared" si="35"/>
        <v>-17.060950847492027</v>
      </c>
      <c r="AJ149" s="10">
        <f t="shared" si="36"/>
        <v>-15.328164872352335</v>
      </c>
      <c r="AM149" s="38">
        <f t="shared" si="27"/>
        <v>-13.83206678085315</v>
      </c>
      <c r="AN149" s="38">
        <f t="shared" si="28"/>
        <v>-13.996098479457256</v>
      </c>
      <c r="AO149" s="38">
        <f t="shared" si="29"/>
        <v>-13.668035082249045</v>
      </c>
      <c r="AP149" s="38">
        <f t="shared" si="30"/>
        <v>-14.160130178061364</v>
      </c>
      <c r="AQ149" s="38">
        <f t="shared" si="31"/>
        <v>-13.504003383644937</v>
      </c>
      <c r="AR149" s="38">
        <f t="shared" si="32"/>
        <v>-14.324161876665469</v>
      </c>
      <c r="AS149" s="38">
        <f t="shared" si="33"/>
        <v>-13.339971685040831</v>
      </c>
    </row>
    <row r="150" spans="1:45">
      <c r="A150" s="3">
        <v>149</v>
      </c>
      <c r="B150" s="67">
        <v>39867</v>
      </c>
      <c r="C150" s="70">
        <v>0.10199999999999999</v>
      </c>
      <c r="D150" s="71" t="s">
        <v>54</v>
      </c>
      <c r="E150" s="140" t="s">
        <v>55</v>
      </c>
      <c r="F150" s="24">
        <v>-15.97749</v>
      </c>
      <c r="H150" s="69">
        <f t="shared" si="39"/>
        <v>-13.383926293999998</v>
      </c>
      <c r="I150" s="96">
        <v>-13.893000000000001</v>
      </c>
      <c r="J150" s="24">
        <v>-15.8347</v>
      </c>
      <c r="K150" s="69">
        <f t="shared" si="40"/>
        <v>-13.36779413</v>
      </c>
      <c r="AF150" s="10"/>
      <c r="AG150" s="10"/>
      <c r="AH150" s="10">
        <f t="shared" si="26"/>
        <v>-16.194557859922181</v>
      </c>
      <c r="AI150" s="10">
        <f t="shared" si="35"/>
        <v>-17.060950847492027</v>
      </c>
      <c r="AJ150" s="10">
        <f t="shared" si="36"/>
        <v>-15.328164872352335</v>
      </c>
      <c r="AM150" s="38">
        <f t="shared" si="27"/>
        <v>-13.83206678085315</v>
      </c>
      <c r="AN150" s="38">
        <f t="shared" si="28"/>
        <v>-13.996098479457256</v>
      </c>
      <c r="AO150" s="38">
        <f t="shared" si="29"/>
        <v>-13.668035082249045</v>
      </c>
      <c r="AP150" s="38">
        <f t="shared" si="30"/>
        <v>-14.160130178061364</v>
      </c>
      <c r="AQ150" s="38">
        <f t="shared" si="31"/>
        <v>-13.504003383644937</v>
      </c>
      <c r="AR150" s="38">
        <f t="shared" si="32"/>
        <v>-14.324161876665469</v>
      </c>
      <c r="AS150" s="38">
        <f t="shared" si="33"/>
        <v>-13.339971685040831</v>
      </c>
    </row>
    <row r="151" spans="1:45">
      <c r="A151" s="3">
        <v>150</v>
      </c>
      <c r="B151" s="67">
        <v>39867</v>
      </c>
      <c r="C151" s="70">
        <v>0.109</v>
      </c>
      <c r="D151" s="71" t="s">
        <v>48</v>
      </c>
      <c r="E151" s="140" t="s">
        <v>49</v>
      </c>
      <c r="F151" s="24">
        <v>-16.27796</v>
      </c>
      <c r="H151" s="69">
        <f>(1.0206*F151)+2.9227</f>
        <v>-13.690585976000001</v>
      </c>
      <c r="I151" s="96">
        <v>-13.893000000000001</v>
      </c>
      <c r="J151" s="24">
        <v>-16.159569999999999</v>
      </c>
      <c r="K151" s="69">
        <f t="shared" si="40"/>
        <v>-13.695230602999997</v>
      </c>
      <c r="AF151" s="10"/>
      <c r="AG151" s="10"/>
      <c r="AH151" s="10">
        <f t="shared" si="26"/>
        <v>-16.194557859922181</v>
      </c>
      <c r="AI151" s="10">
        <f t="shared" si="35"/>
        <v>-17.060950847492027</v>
      </c>
      <c r="AJ151" s="10">
        <f t="shared" si="36"/>
        <v>-15.328164872352335</v>
      </c>
      <c r="AM151" s="38">
        <f t="shared" si="27"/>
        <v>-13.83206678085315</v>
      </c>
      <c r="AN151" s="38">
        <f t="shared" si="28"/>
        <v>-13.996098479457256</v>
      </c>
      <c r="AO151" s="38">
        <f t="shared" si="29"/>
        <v>-13.668035082249045</v>
      </c>
      <c r="AP151" s="38">
        <f t="shared" si="30"/>
        <v>-14.160130178061364</v>
      </c>
      <c r="AQ151" s="38">
        <f t="shared" si="31"/>
        <v>-13.504003383644937</v>
      </c>
      <c r="AR151" s="38">
        <f t="shared" si="32"/>
        <v>-14.324161876665469</v>
      </c>
      <c r="AS151" s="38">
        <f t="shared" si="33"/>
        <v>-13.339971685040831</v>
      </c>
    </row>
    <row r="152" spans="1:45">
      <c r="A152" s="3">
        <v>151</v>
      </c>
      <c r="B152" s="98">
        <v>39874</v>
      </c>
      <c r="C152" s="57">
        <v>9.0999999999999998E-2</v>
      </c>
      <c r="D152" s="59" t="s">
        <v>44</v>
      </c>
      <c r="E152" s="144" t="s">
        <v>45</v>
      </c>
      <c r="F152" s="60">
        <v>-16.613669999999999</v>
      </c>
      <c r="H152" s="14">
        <f t="shared" ref="H152:H156" si="41">(1.0192*F152)+2.8981</f>
        <v>-14.034552464000001</v>
      </c>
      <c r="I152" s="96">
        <v>-13.893000000000001</v>
      </c>
      <c r="J152" s="14">
        <f t="shared" ref="J152:J157" si="42">(1.0098*K152)+2.6474</f>
        <v>-14.029315725999997</v>
      </c>
      <c r="K152" s="60">
        <v>-16.514869999999998</v>
      </c>
      <c r="AF152" s="10"/>
      <c r="AG152" s="10"/>
      <c r="AH152" s="10">
        <f t="shared" si="26"/>
        <v>-16.194557859922181</v>
      </c>
      <c r="AI152" s="10">
        <f t="shared" si="35"/>
        <v>-17.060950847492027</v>
      </c>
      <c r="AJ152" s="10">
        <f t="shared" si="36"/>
        <v>-15.328164872352335</v>
      </c>
      <c r="AM152" s="38">
        <f t="shared" si="27"/>
        <v>-13.83206678085315</v>
      </c>
      <c r="AN152" s="38">
        <f t="shared" si="28"/>
        <v>-13.996098479457256</v>
      </c>
      <c r="AO152" s="38">
        <f t="shared" si="29"/>
        <v>-13.668035082249045</v>
      </c>
      <c r="AP152" s="38">
        <f t="shared" si="30"/>
        <v>-14.160130178061364</v>
      </c>
      <c r="AQ152" s="38">
        <f t="shared" si="31"/>
        <v>-13.504003383644937</v>
      </c>
      <c r="AR152" s="38">
        <f t="shared" si="32"/>
        <v>-14.324161876665469</v>
      </c>
      <c r="AS152" s="38">
        <f t="shared" si="33"/>
        <v>-13.339971685040831</v>
      </c>
    </row>
    <row r="153" spans="1:45">
      <c r="A153" s="3">
        <v>152</v>
      </c>
      <c r="B153" s="98">
        <v>39874</v>
      </c>
      <c r="C153" s="57">
        <v>9.8000000000000004E-2</v>
      </c>
      <c r="D153" s="59" t="s">
        <v>50</v>
      </c>
      <c r="E153" s="144" t="s">
        <v>120</v>
      </c>
      <c r="F153" s="60">
        <v>-16.355550000000001</v>
      </c>
      <c r="H153" s="14">
        <f t="shared" si="41"/>
        <v>-13.771476560000004</v>
      </c>
      <c r="I153" s="96">
        <v>-13.893000000000001</v>
      </c>
      <c r="J153" s="14">
        <f t="shared" si="42"/>
        <v>-13.767454389999997</v>
      </c>
      <c r="K153" s="60">
        <v>-16.255549999999999</v>
      </c>
      <c r="AF153" s="10"/>
      <c r="AG153" s="10"/>
      <c r="AH153" s="10">
        <f t="shared" si="26"/>
        <v>-16.194557859922181</v>
      </c>
      <c r="AI153" s="10">
        <f t="shared" si="35"/>
        <v>-17.060950847492027</v>
      </c>
      <c r="AJ153" s="10">
        <f t="shared" si="36"/>
        <v>-15.328164872352335</v>
      </c>
      <c r="AM153" s="38">
        <f t="shared" si="27"/>
        <v>-13.83206678085315</v>
      </c>
      <c r="AN153" s="38">
        <f t="shared" si="28"/>
        <v>-13.996098479457256</v>
      </c>
      <c r="AO153" s="38">
        <f t="shared" si="29"/>
        <v>-13.668035082249045</v>
      </c>
      <c r="AP153" s="38">
        <f t="shared" si="30"/>
        <v>-14.160130178061364</v>
      </c>
      <c r="AQ153" s="38">
        <f t="shared" si="31"/>
        <v>-13.504003383644937</v>
      </c>
      <c r="AR153" s="38">
        <f t="shared" si="32"/>
        <v>-14.324161876665469</v>
      </c>
      <c r="AS153" s="38">
        <f t="shared" si="33"/>
        <v>-13.339971685040831</v>
      </c>
    </row>
    <row r="154" spans="1:45">
      <c r="A154" s="3">
        <v>153</v>
      </c>
      <c r="B154" s="98">
        <v>39874</v>
      </c>
      <c r="C154" s="57">
        <v>0.104</v>
      </c>
      <c r="D154" s="59" t="s">
        <v>46</v>
      </c>
      <c r="E154" s="144" t="s">
        <v>47</v>
      </c>
      <c r="F154" s="60">
        <v>-16.316970000000001</v>
      </c>
      <c r="H154" s="14">
        <f>(1.0192*F154)+2.8981</f>
        <v>-13.732155824000003</v>
      </c>
      <c r="I154" s="96">
        <v>-13.893000000000001</v>
      </c>
      <c r="J154" s="14">
        <f t="shared" si="42"/>
        <v>-13.734565203999999</v>
      </c>
      <c r="K154" s="60">
        <v>-16.22298</v>
      </c>
      <c r="AF154" s="10"/>
      <c r="AG154" s="10"/>
      <c r="AH154" s="10">
        <f t="shared" si="26"/>
        <v>-16.194557859922181</v>
      </c>
      <c r="AI154" s="10">
        <f t="shared" si="35"/>
        <v>-17.060950847492027</v>
      </c>
      <c r="AJ154" s="10">
        <f t="shared" si="36"/>
        <v>-15.328164872352335</v>
      </c>
      <c r="AM154" s="38">
        <f t="shared" si="27"/>
        <v>-13.83206678085315</v>
      </c>
      <c r="AN154" s="38">
        <f t="shared" si="28"/>
        <v>-13.996098479457256</v>
      </c>
      <c r="AO154" s="38">
        <f t="shared" si="29"/>
        <v>-13.668035082249045</v>
      </c>
      <c r="AP154" s="38">
        <f t="shared" si="30"/>
        <v>-14.160130178061364</v>
      </c>
      <c r="AQ154" s="38">
        <f t="shared" si="31"/>
        <v>-13.504003383644937</v>
      </c>
      <c r="AR154" s="38">
        <f t="shared" si="32"/>
        <v>-14.324161876665469</v>
      </c>
      <c r="AS154" s="38">
        <f t="shared" si="33"/>
        <v>-13.339971685040831</v>
      </c>
    </row>
    <row r="155" spans="1:45">
      <c r="A155" s="3">
        <v>154</v>
      </c>
      <c r="B155" s="98">
        <v>39874</v>
      </c>
      <c r="C155" s="57">
        <v>0.05</v>
      </c>
      <c r="D155" s="59" t="s">
        <v>52</v>
      </c>
      <c r="E155" s="144" t="s">
        <v>53</v>
      </c>
      <c r="F155" s="60">
        <v>-16.648019999999999</v>
      </c>
      <c r="H155" s="14">
        <f t="shared" si="41"/>
        <v>-14.069561984</v>
      </c>
      <c r="I155" s="96">
        <v>-13.893000000000001</v>
      </c>
      <c r="J155" s="14">
        <f t="shared" si="42"/>
        <v>-13.998537022000001</v>
      </c>
      <c r="K155" s="60">
        <v>-16.484390000000001</v>
      </c>
      <c r="AF155" s="10"/>
      <c r="AG155" s="10"/>
      <c r="AH155" s="10">
        <f t="shared" si="26"/>
        <v>-16.194557859922181</v>
      </c>
      <c r="AI155" s="10">
        <f t="shared" si="35"/>
        <v>-17.060950847492027</v>
      </c>
      <c r="AJ155" s="10">
        <f t="shared" si="36"/>
        <v>-15.328164872352335</v>
      </c>
      <c r="AM155" s="38">
        <f t="shared" si="27"/>
        <v>-13.83206678085315</v>
      </c>
      <c r="AN155" s="38">
        <f t="shared" si="28"/>
        <v>-13.996098479457256</v>
      </c>
      <c r="AO155" s="38">
        <f t="shared" si="29"/>
        <v>-13.668035082249045</v>
      </c>
      <c r="AP155" s="38">
        <f t="shared" si="30"/>
        <v>-14.160130178061364</v>
      </c>
      <c r="AQ155" s="38">
        <f t="shared" si="31"/>
        <v>-13.504003383644937</v>
      </c>
      <c r="AR155" s="38">
        <f t="shared" si="32"/>
        <v>-14.324161876665469</v>
      </c>
      <c r="AS155" s="38">
        <f t="shared" si="33"/>
        <v>-13.339971685040831</v>
      </c>
    </row>
    <row r="156" spans="1:45">
      <c r="A156" s="3">
        <v>155</v>
      </c>
      <c r="B156" s="98">
        <v>39874</v>
      </c>
      <c r="C156" s="57">
        <v>5.8999999999999997E-2</v>
      </c>
      <c r="D156" s="59" t="s">
        <v>54</v>
      </c>
      <c r="E156" s="144" t="s">
        <v>55</v>
      </c>
      <c r="F156" s="60">
        <v>-16.50507</v>
      </c>
      <c r="H156" s="14">
        <f t="shared" si="41"/>
        <v>-13.923867344000001</v>
      </c>
      <c r="I156" s="96">
        <v>-13.893000000000001</v>
      </c>
      <c r="J156" s="14">
        <f t="shared" si="42"/>
        <v>-13.864102347999999</v>
      </c>
      <c r="K156" s="60">
        <v>-16.35126</v>
      </c>
      <c r="AF156" s="10"/>
      <c r="AG156" s="10"/>
      <c r="AH156" s="10">
        <f t="shared" si="26"/>
        <v>-16.194557859922181</v>
      </c>
      <c r="AI156" s="10">
        <f t="shared" si="35"/>
        <v>-17.060950847492027</v>
      </c>
      <c r="AJ156" s="10">
        <f t="shared" si="36"/>
        <v>-15.328164872352335</v>
      </c>
      <c r="AM156" s="38">
        <f t="shared" si="27"/>
        <v>-13.83206678085315</v>
      </c>
      <c r="AN156" s="38">
        <f t="shared" si="28"/>
        <v>-13.996098479457256</v>
      </c>
      <c r="AO156" s="38">
        <f t="shared" si="29"/>
        <v>-13.668035082249045</v>
      </c>
      <c r="AP156" s="38">
        <f t="shared" si="30"/>
        <v>-14.160130178061364</v>
      </c>
      <c r="AQ156" s="38">
        <f t="shared" si="31"/>
        <v>-13.504003383644937</v>
      </c>
      <c r="AR156" s="38">
        <f t="shared" si="32"/>
        <v>-14.324161876665469</v>
      </c>
      <c r="AS156" s="38">
        <f t="shared" si="33"/>
        <v>-13.339971685040831</v>
      </c>
    </row>
    <row r="157" spans="1:45">
      <c r="A157" s="3">
        <v>156</v>
      </c>
      <c r="B157" s="98">
        <v>39874</v>
      </c>
      <c r="C157" s="57">
        <v>9.2999999999999999E-2</v>
      </c>
      <c r="D157" s="59" t="s">
        <v>48</v>
      </c>
      <c r="E157" s="144" t="s">
        <v>129</v>
      </c>
      <c r="F157" s="60">
        <v>-16.414660000000001</v>
      </c>
      <c r="H157" s="14">
        <f>(1.0192*F157)+2.8981</f>
        <v>-13.831721472000005</v>
      </c>
      <c r="I157" s="96">
        <v>-13.893000000000001</v>
      </c>
      <c r="J157" s="14">
        <f t="shared" si="42"/>
        <v>-13.826759943999999</v>
      </c>
      <c r="K157" s="60">
        <v>-16.31428</v>
      </c>
      <c r="L157" s="55" t="s">
        <v>131</v>
      </c>
      <c r="AF157" s="10"/>
      <c r="AG157" s="10"/>
      <c r="AH157" s="10">
        <f t="shared" si="26"/>
        <v>-16.194557859922181</v>
      </c>
      <c r="AI157" s="10">
        <f t="shared" si="35"/>
        <v>-17.060950847492027</v>
      </c>
      <c r="AJ157" s="10">
        <f t="shared" si="36"/>
        <v>-15.328164872352335</v>
      </c>
      <c r="AM157" s="38">
        <f t="shared" si="27"/>
        <v>-13.83206678085315</v>
      </c>
      <c r="AN157" s="38">
        <f t="shared" si="28"/>
        <v>-13.996098479457256</v>
      </c>
      <c r="AO157" s="38">
        <f t="shared" si="29"/>
        <v>-13.668035082249045</v>
      </c>
      <c r="AP157" s="38">
        <f t="shared" si="30"/>
        <v>-14.160130178061364</v>
      </c>
      <c r="AQ157" s="38">
        <f t="shared" si="31"/>
        <v>-13.504003383644937</v>
      </c>
      <c r="AR157" s="38">
        <f t="shared" si="32"/>
        <v>-14.324161876665469</v>
      </c>
      <c r="AS157" s="38">
        <f t="shared" si="33"/>
        <v>-13.339971685040831</v>
      </c>
    </row>
    <row r="158" spans="1:45">
      <c r="A158" s="3">
        <v>157</v>
      </c>
      <c r="B158" s="100">
        <v>39881</v>
      </c>
      <c r="C158" s="61">
        <v>9.8000000000000004E-2</v>
      </c>
      <c r="D158" s="3" t="s">
        <v>44</v>
      </c>
      <c r="E158" s="103" t="s">
        <v>45</v>
      </c>
      <c r="F158" s="14">
        <v>-16.510619999999999</v>
      </c>
      <c r="G158" s="63">
        <v>22.227270979041513</v>
      </c>
      <c r="H158" s="60">
        <v>-13.942506825999999</v>
      </c>
      <c r="I158" s="101">
        <v>-13.893000000000001</v>
      </c>
      <c r="J158" s="60">
        <v>-14.85449</v>
      </c>
      <c r="K158" s="60">
        <v>-13.308065778</v>
      </c>
      <c r="L158" s="63">
        <v>21.130059009484157</v>
      </c>
      <c r="AF158" s="10"/>
      <c r="AG158" s="10"/>
      <c r="AH158" s="10">
        <f t="shared" si="26"/>
        <v>-16.194557859922181</v>
      </c>
      <c r="AI158" s="10">
        <f t="shared" si="35"/>
        <v>-17.060950847492027</v>
      </c>
      <c r="AJ158" s="10">
        <f t="shared" si="36"/>
        <v>-15.328164872352335</v>
      </c>
      <c r="AM158" s="38">
        <f t="shared" si="27"/>
        <v>-13.83206678085315</v>
      </c>
      <c r="AN158" s="38">
        <f t="shared" si="28"/>
        <v>-13.996098479457256</v>
      </c>
      <c r="AO158" s="38">
        <f t="shared" si="29"/>
        <v>-13.668035082249045</v>
      </c>
      <c r="AP158" s="38">
        <f t="shared" si="30"/>
        <v>-14.160130178061364</v>
      </c>
      <c r="AQ158" s="38">
        <f t="shared" si="31"/>
        <v>-13.504003383644937</v>
      </c>
      <c r="AR158" s="38">
        <f t="shared" si="32"/>
        <v>-14.324161876665469</v>
      </c>
      <c r="AS158" s="38">
        <f t="shared" si="33"/>
        <v>-13.339971685040831</v>
      </c>
    </row>
    <row r="159" spans="1:45">
      <c r="A159" s="3">
        <v>158</v>
      </c>
      <c r="B159" s="100">
        <v>39881</v>
      </c>
      <c r="C159" s="61">
        <v>0.106</v>
      </c>
      <c r="D159" s="3" t="s">
        <v>50</v>
      </c>
      <c r="E159" s="103" t="s">
        <v>120</v>
      </c>
      <c r="F159" s="14">
        <v>-16.239249999999998</v>
      </c>
      <c r="G159" s="63">
        <v>22.874749359781831</v>
      </c>
      <c r="H159" s="60">
        <v>-13.665085274999999</v>
      </c>
      <c r="I159" s="101">
        <v>-13.893000000000001</v>
      </c>
      <c r="J159" s="60">
        <v>-14.73916</v>
      </c>
      <c r="K159" s="60">
        <v>-13.202861752</v>
      </c>
      <c r="L159" s="63">
        <v>21.745575705407308</v>
      </c>
      <c r="AF159" s="10"/>
      <c r="AG159" s="10"/>
      <c r="AH159" s="10">
        <f t="shared" si="26"/>
        <v>-16.194557859922181</v>
      </c>
      <c r="AI159" s="10">
        <f t="shared" si="35"/>
        <v>-17.060950847492027</v>
      </c>
      <c r="AJ159" s="10">
        <f t="shared" si="36"/>
        <v>-15.328164872352335</v>
      </c>
      <c r="AM159" s="38">
        <f t="shared" si="27"/>
        <v>-13.83206678085315</v>
      </c>
      <c r="AN159" s="38">
        <f t="shared" si="28"/>
        <v>-13.996098479457256</v>
      </c>
      <c r="AO159" s="38">
        <f t="shared" si="29"/>
        <v>-13.668035082249045</v>
      </c>
      <c r="AP159" s="38">
        <f t="shared" si="30"/>
        <v>-14.160130178061364</v>
      </c>
      <c r="AQ159" s="38">
        <f t="shared" si="31"/>
        <v>-13.504003383644937</v>
      </c>
      <c r="AR159" s="38">
        <f t="shared" si="32"/>
        <v>-14.324161876665469</v>
      </c>
      <c r="AS159" s="38">
        <f t="shared" si="33"/>
        <v>-13.339971685040831</v>
      </c>
    </row>
    <row r="160" spans="1:45">
      <c r="A160" s="3">
        <v>159</v>
      </c>
      <c r="B160" s="100">
        <v>39881</v>
      </c>
      <c r="C160" s="61">
        <v>0.106</v>
      </c>
      <c r="D160" s="3" t="s">
        <v>46</v>
      </c>
      <c r="E160" s="103" t="s">
        <v>47</v>
      </c>
      <c r="F160" s="14">
        <v>-16.37021</v>
      </c>
      <c r="G160" s="63">
        <v>23.692096712980831</v>
      </c>
      <c r="H160" s="60">
        <v>-13.798965683000002</v>
      </c>
      <c r="I160" s="101">
        <v>-13.893000000000001</v>
      </c>
      <c r="J160" s="60">
        <v>-14.942830000000001</v>
      </c>
      <c r="K160" s="60">
        <v>-13.388649526</v>
      </c>
      <c r="L160" s="63">
        <v>22.522576076736083</v>
      </c>
      <c r="AF160" s="10"/>
      <c r="AG160" s="10"/>
      <c r="AH160" s="10">
        <f t="shared" si="26"/>
        <v>-16.194557859922181</v>
      </c>
      <c r="AI160" s="10">
        <f t="shared" si="35"/>
        <v>-17.060950847492027</v>
      </c>
      <c r="AJ160" s="10">
        <f t="shared" si="36"/>
        <v>-15.328164872352335</v>
      </c>
      <c r="AM160" s="38">
        <f t="shared" si="27"/>
        <v>-13.83206678085315</v>
      </c>
      <c r="AN160" s="38">
        <f t="shared" si="28"/>
        <v>-13.996098479457256</v>
      </c>
      <c r="AO160" s="38">
        <f t="shared" si="29"/>
        <v>-13.668035082249045</v>
      </c>
      <c r="AP160" s="38">
        <f t="shared" si="30"/>
        <v>-14.160130178061364</v>
      </c>
      <c r="AQ160" s="38">
        <f t="shared" si="31"/>
        <v>-13.504003383644937</v>
      </c>
      <c r="AR160" s="38">
        <f t="shared" si="32"/>
        <v>-14.324161876665469</v>
      </c>
      <c r="AS160" s="38">
        <f t="shared" si="33"/>
        <v>-13.339971685040831</v>
      </c>
    </row>
    <row r="161" spans="1:45">
      <c r="A161" s="3">
        <v>160</v>
      </c>
      <c r="B161" s="100">
        <v>39881</v>
      </c>
      <c r="C161" s="61">
        <v>9.9000000000000005E-2</v>
      </c>
      <c r="D161" s="3" t="s">
        <v>52</v>
      </c>
      <c r="E161" s="103" t="s">
        <v>53</v>
      </c>
      <c r="F161" s="14">
        <v>-16.282779999999999</v>
      </c>
      <c r="G161" s="63">
        <v>21.380153098456567</v>
      </c>
      <c r="H161" s="60">
        <v>-13.709585994000001</v>
      </c>
      <c r="I161" s="101">
        <v>-13.893000000000001</v>
      </c>
      <c r="J161" s="60">
        <v>-14.54002</v>
      </c>
      <c r="K161" s="60">
        <v>-13.021206244</v>
      </c>
      <c r="L161" s="63">
        <v>20.324757682945826</v>
      </c>
      <c r="AH161" s="10">
        <f t="shared" si="26"/>
        <v>-16.194557859922181</v>
      </c>
      <c r="AI161" s="10">
        <f t="shared" si="35"/>
        <v>-17.060950847492027</v>
      </c>
      <c r="AJ161" s="10">
        <f t="shared" si="36"/>
        <v>-15.328164872352335</v>
      </c>
      <c r="AM161" s="38">
        <f t="shared" si="27"/>
        <v>-13.83206678085315</v>
      </c>
      <c r="AN161" s="38">
        <f t="shared" si="28"/>
        <v>-13.996098479457256</v>
      </c>
      <c r="AO161" s="38">
        <f t="shared" si="29"/>
        <v>-13.668035082249045</v>
      </c>
      <c r="AP161" s="38">
        <f t="shared" si="30"/>
        <v>-14.160130178061364</v>
      </c>
      <c r="AQ161" s="38">
        <f t="shared" si="31"/>
        <v>-13.504003383644937</v>
      </c>
      <c r="AR161" s="38">
        <f t="shared" si="32"/>
        <v>-14.324161876665469</v>
      </c>
      <c r="AS161" s="38">
        <f t="shared" si="33"/>
        <v>-13.339971685040831</v>
      </c>
    </row>
    <row r="162" spans="1:45">
      <c r="A162" s="3">
        <v>161</v>
      </c>
      <c r="B162" s="100">
        <v>39881</v>
      </c>
      <c r="C162" s="61">
        <v>9.5000000000000001E-2</v>
      </c>
      <c r="D162" s="3" t="s">
        <v>54</v>
      </c>
      <c r="E162" s="103" t="s">
        <v>55</v>
      </c>
      <c r="F162" s="14">
        <v>-16.357410000000002</v>
      </c>
      <c r="G162" s="63">
        <v>20.90664294825741</v>
      </c>
      <c r="H162" s="60">
        <v>-13.785880243000001</v>
      </c>
      <c r="I162" s="101">
        <v>-13.893000000000001</v>
      </c>
      <c r="J162" s="60">
        <v>-14.494160000000001</v>
      </c>
      <c r="K162" s="60">
        <v>-12.979372752</v>
      </c>
      <c r="L162" s="63">
        <v>19.874621567507631</v>
      </c>
      <c r="AH162" s="10">
        <f t="shared" si="26"/>
        <v>-16.194557859922181</v>
      </c>
      <c r="AI162" s="10">
        <f t="shared" si="35"/>
        <v>-17.060950847492027</v>
      </c>
      <c r="AJ162" s="10">
        <f t="shared" si="36"/>
        <v>-15.328164872352335</v>
      </c>
      <c r="AM162" s="38">
        <f t="shared" si="27"/>
        <v>-13.83206678085315</v>
      </c>
      <c r="AN162" s="38">
        <f t="shared" si="28"/>
        <v>-13.996098479457256</v>
      </c>
      <c r="AO162" s="38">
        <f t="shared" si="29"/>
        <v>-13.668035082249045</v>
      </c>
      <c r="AP162" s="38">
        <f t="shared" si="30"/>
        <v>-14.160130178061364</v>
      </c>
      <c r="AQ162" s="38">
        <f t="shared" si="31"/>
        <v>-13.504003383644937</v>
      </c>
      <c r="AR162" s="38">
        <f t="shared" si="32"/>
        <v>-14.324161876665469</v>
      </c>
      <c r="AS162" s="38">
        <f t="shared" si="33"/>
        <v>-13.339971685040831</v>
      </c>
    </row>
    <row r="163" spans="1:45">
      <c r="A163" s="3">
        <v>162</v>
      </c>
      <c r="B163" s="100">
        <v>39881</v>
      </c>
      <c r="C163" s="61">
        <v>0.104</v>
      </c>
      <c r="D163" s="3" t="s">
        <v>48</v>
      </c>
      <c r="E163" s="103" t="s">
        <v>129</v>
      </c>
      <c r="F163" s="14">
        <v>-16.34029</v>
      </c>
      <c r="G163" s="63">
        <v>23.400242440724071</v>
      </c>
      <c r="H163" s="60">
        <v>-13.768378467000002</v>
      </c>
      <c r="I163" s="101">
        <v>-13.893000000000001</v>
      </c>
      <c r="J163" s="60">
        <v>-14.85834</v>
      </c>
      <c r="K163" s="60">
        <v>-13.311577747999999</v>
      </c>
      <c r="L163" s="63">
        <v>22.245128701357867</v>
      </c>
      <c r="AH163" s="10">
        <f t="shared" si="26"/>
        <v>-16.194557859922181</v>
      </c>
      <c r="AI163" s="10">
        <f t="shared" si="35"/>
        <v>-17.060950847492027</v>
      </c>
      <c r="AJ163" s="10">
        <f t="shared" si="36"/>
        <v>-15.328164872352335</v>
      </c>
      <c r="AM163" s="38">
        <f t="shared" si="27"/>
        <v>-13.83206678085315</v>
      </c>
      <c r="AN163" s="38">
        <f t="shared" si="28"/>
        <v>-13.996098479457256</v>
      </c>
      <c r="AO163" s="38">
        <f t="shared" si="29"/>
        <v>-13.668035082249045</v>
      </c>
      <c r="AP163" s="38">
        <f t="shared" si="30"/>
        <v>-14.160130178061364</v>
      </c>
      <c r="AQ163" s="38">
        <f t="shared" si="31"/>
        <v>-13.504003383644937</v>
      </c>
      <c r="AR163" s="38">
        <f t="shared" si="32"/>
        <v>-14.324161876665469</v>
      </c>
      <c r="AS163" s="38">
        <f t="shared" si="33"/>
        <v>-13.339971685040831</v>
      </c>
    </row>
    <row r="164" spans="1:45">
      <c r="A164" s="3">
        <v>163</v>
      </c>
      <c r="B164" s="98">
        <v>39883</v>
      </c>
      <c r="C164" s="61">
        <v>9.0999999999999998E-2</v>
      </c>
      <c r="D164" s="3" t="s">
        <v>44</v>
      </c>
      <c r="E164" s="105" t="s">
        <v>45</v>
      </c>
      <c r="F164" s="14">
        <v>-16.94557</v>
      </c>
      <c r="G164" s="14">
        <v>21.696172988606879</v>
      </c>
      <c r="H164" s="14">
        <v>-14.213530265999999</v>
      </c>
      <c r="I164" s="3">
        <v>-13.893000000000001</v>
      </c>
      <c r="J164" s="14">
        <v>-16.824439999999999</v>
      </c>
      <c r="K164" s="14">
        <v>-14.198767008000003</v>
      </c>
      <c r="L164" s="14">
        <v>21.596842713155329</v>
      </c>
      <c r="AH164" s="10">
        <f t="shared" si="26"/>
        <v>-16.194557859922181</v>
      </c>
      <c r="AI164" s="10">
        <f t="shared" si="35"/>
        <v>-17.060950847492027</v>
      </c>
      <c r="AJ164" s="10">
        <f t="shared" si="36"/>
        <v>-15.328164872352335</v>
      </c>
      <c r="AM164" s="38">
        <f t="shared" si="27"/>
        <v>-13.83206678085315</v>
      </c>
      <c r="AN164" s="38">
        <f t="shared" si="28"/>
        <v>-13.996098479457256</v>
      </c>
      <c r="AO164" s="38">
        <f t="shared" si="29"/>
        <v>-13.668035082249045</v>
      </c>
      <c r="AP164" s="38">
        <f t="shared" si="30"/>
        <v>-14.160130178061364</v>
      </c>
      <c r="AQ164" s="38">
        <f t="shared" si="31"/>
        <v>-13.504003383644937</v>
      </c>
      <c r="AR164" s="38">
        <f t="shared" si="32"/>
        <v>-14.324161876665469</v>
      </c>
      <c r="AS164" s="38">
        <f t="shared" si="33"/>
        <v>-13.339971685040831</v>
      </c>
    </row>
    <row r="165" spans="1:45">
      <c r="A165" s="3">
        <v>164</v>
      </c>
      <c r="B165" s="98">
        <v>39883</v>
      </c>
      <c r="C165" s="61">
        <v>0.126</v>
      </c>
      <c r="D165" s="3" t="s">
        <v>50</v>
      </c>
      <c r="E165" s="105" t="s">
        <v>120</v>
      </c>
      <c r="F165" s="14">
        <v>-16.50909</v>
      </c>
      <c r="G165" s="14">
        <v>20.387330097492576</v>
      </c>
      <c r="H165" s="14">
        <v>-13.762297242000002</v>
      </c>
      <c r="I165" s="3">
        <v>-13.893000000000001</v>
      </c>
      <c r="J165" s="14">
        <v>-16.412179999999999</v>
      </c>
      <c r="K165" s="14">
        <v>-13.776942576000001</v>
      </c>
      <c r="L165" s="14">
        <v>20.293992018220759</v>
      </c>
      <c r="AH165" s="10">
        <f t="shared" si="26"/>
        <v>-16.194557859922181</v>
      </c>
      <c r="AI165" s="10">
        <f t="shared" si="35"/>
        <v>-17.060950847492027</v>
      </c>
      <c r="AJ165" s="10">
        <f t="shared" si="36"/>
        <v>-15.328164872352335</v>
      </c>
      <c r="AM165" s="38">
        <f t="shared" si="27"/>
        <v>-13.83206678085315</v>
      </c>
      <c r="AN165" s="38">
        <f t="shared" si="28"/>
        <v>-13.996098479457256</v>
      </c>
      <c r="AO165" s="38">
        <f t="shared" si="29"/>
        <v>-13.668035082249045</v>
      </c>
      <c r="AP165" s="38">
        <f t="shared" si="30"/>
        <v>-14.160130178061364</v>
      </c>
      <c r="AQ165" s="38">
        <f t="shared" si="31"/>
        <v>-13.504003383644937</v>
      </c>
      <c r="AR165" s="38">
        <f t="shared" si="32"/>
        <v>-14.324161876665469</v>
      </c>
      <c r="AS165" s="38">
        <f t="shared" si="33"/>
        <v>-13.339971685040831</v>
      </c>
    </row>
    <row r="166" spans="1:45">
      <c r="A166" s="3">
        <v>165</v>
      </c>
      <c r="B166" s="98">
        <v>39883</v>
      </c>
      <c r="C166" s="61">
        <v>0.10100000000000001</v>
      </c>
      <c r="D166" s="3" t="s">
        <v>46</v>
      </c>
      <c r="E166" s="105" t="s">
        <v>47</v>
      </c>
      <c r="F166" s="14">
        <v>-16.58736</v>
      </c>
      <c r="G166" s="14">
        <v>23.174581620681035</v>
      </c>
      <c r="H166" s="14">
        <v>-13.843212768000001</v>
      </c>
      <c r="I166" s="3">
        <v>-13.893000000000001</v>
      </c>
      <c r="J166" s="14">
        <v>-16.48171</v>
      </c>
      <c r="K166" s="14">
        <v>-13.848085672000002</v>
      </c>
      <c r="L166" s="14">
        <v>23.068482836482296</v>
      </c>
      <c r="AH166" s="10">
        <f t="shared" si="26"/>
        <v>-16.194557859922181</v>
      </c>
      <c r="AI166" s="10">
        <f t="shared" si="35"/>
        <v>-17.060950847492027</v>
      </c>
      <c r="AJ166" s="10">
        <f t="shared" si="36"/>
        <v>-15.328164872352335</v>
      </c>
      <c r="AM166" s="38">
        <f t="shared" si="27"/>
        <v>-13.83206678085315</v>
      </c>
      <c r="AN166" s="38">
        <f t="shared" si="28"/>
        <v>-13.996098479457256</v>
      </c>
      <c r="AO166" s="38">
        <f t="shared" si="29"/>
        <v>-13.668035082249045</v>
      </c>
      <c r="AP166" s="38">
        <f t="shared" si="30"/>
        <v>-14.160130178061364</v>
      </c>
      <c r="AQ166" s="38">
        <f t="shared" si="31"/>
        <v>-13.504003383644937</v>
      </c>
      <c r="AR166" s="38">
        <f t="shared" si="32"/>
        <v>-14.324161876665469</v>
      </c>
      <c r="AS166" s="38">
        <f t="shared" si="33"/>
        <v>-13.339971685040831</v>
      </c>
    </row>
    <row r="167" spans="1:45">
      <c r="A167" s="3">
        <v>166</v>
      </c>
      <c r="B167" s="98">
        <v>39883</v>
      </c>
      <c r="C167" s="61">
        <v>9.5000000000000001E-2</v>
      </c>
      <c r="D167" s="3" t="s">
        <v>52</v>
      </c>
      <c r="E167" s="105" t="s">
        <v>53</v>
      </c>
      <c r="F167" s="14">
        <v>-16.368600000000001</v>
      </c>
      <c r="G167" s="14">
        <v>22.405017492123289</v>
      </c>
      <c r="H167" s="14">
        <v>-13.617058680000003</v>
      </c>
      <c r="I167" s="3">
        <v>-13.893000000000001</v>
      </c>
      <c r="J167" s="14">
        <v>-16.24982</v>
      </c>
      <c r="K167" s="14">
        <v>-13.610815824000001</v>
      </c>
      <c r="L167" s="14">
        <v>22.302441956790027</v>
      </c>
      <c r="AH167" s="10">
        <f t="shared" si="26"/>
        <v>-16.194557859922181</v>
      </c>
      <c r="AI167" s="10">
        <f t="shared" si="35"/>
        <v>-17.060950847492027</v>
      </c>
      <c r="AJ167" s="10">
        <f t="shared" si="36"/>
        <v>-15.328164872352335</v>
      </c>
      <c r="AM167" s="38">
        <f t="shared" si="27"/>
        <v>-13.83206678085315</v>
      </c>
      <c r="AN167" s="38">
        <f t="shared" si="28"/>
        <v>-13.996098479457256</v>
      </c>
      <c r="AO167" s="38">
        <f t="shared" si="29"/>
        <v>-13.668035082249045</v>
      </c>
      <c r="AP167" s="38">
        <f t="shared" si="30"/>
        <v>-14.160130178061364</v>
      </c>
      <c r="AQ167" s="38">
        <f t="shared" si="31"/>
        <v>-13.504003383644937</v>
      </c>
      <c r="AR167" s="38">
        <f t="shared" si="32"/>
        <v>-14.324161876665469</v>
      </c>
      <c r="AS167" s="38">
        <f t="shared" si="33"/>
        <v>-13.339971685040831</v>
      </c>
    </row>
    <row r="168" spans="1:45">
      <c r="A168" s="3">
        <v>167</v>
      </c>
      <c r="B168" s="98">
        <v>39883</v>
      </c>
      <c r="C168" s="61">
        <v>0.106</v>
      </c>
      <c r="D168" s="3" t="s">
        <v>54</v>
      </c>
      <c r="E168" s="105" t="s">
        <v>55</v>
      </c>
      <c r="F168" s="14">
        <v>-16.398620000000001</v>
      </c>
      <c r="G168" s="14">
        <v>21.510693080545206</v>
      </c>
      <c r="H168" s="14">
        <v>-13.648093356</v>
      </c>
      <c r="I168" s="3">
        <v>-13.893000000000001</v>
      </c>
      <c r="J168" s="14">
        <v>-16.288139999999999</v>
      </c>
      <c r="K168" s="14">
        <v>-13.650024847999999</v>
      </c>
      <c r="L168" s="14">
        <v>21.412211976529012</v>
      </c>
      <c r="AH168" s="10">
        <f t="shared" si="26"/>
        <v>-16.194557859922181</v>
      </c>
      <c r="AI168" s="10">
        <f t="shared" si="35"/>
        <v>-17.060950847492027</v>
      </c>
      <c r="AJ168" s="10">
        <f t="shared" si="36"/>
        <v>-15.328164872352335</v>
      </c>
      <c r="AM168" s="38">
        <f t="shared" si="27"/>
        <v>-13.83206678085315</v>
      </c>
      <c r="AN168" s="38">
        <f t="shared" si="28"/>
        <v>-13.996098479457256</v>
      </c>
      <c r="AO168" s="38">
        <f t="shared" si="29"/>
        <v>-13.668035082249045</v>
      </c>
      <c r="AP168" s="38">
        <f t="shared" si="30"/>
        <v>-14.160130178061364</v>
      </c>
      <c r="AQ168" s="38">
        <f t="shared" si="31"/>
        <v>-13.504003383644937</v>
      </c>
      <c r="AR168" s="38">
        <f t="shared" si="32"/>
        <v>-14.324161876665469</v>
      </c>
      <c r="AS168" s="38">
        <f t="shared" si="33"/>
        <v>-13.339971685040831</v>
      </c>
    </row>
    <row r="169" spans="1:45">
      <c r="A169" s="3">
        <v>168</v>
      </c>
      <c r="B169" s="98">
        <v>39883</v>
      </c>
      <c r="C169" s="61">
        <v>0.11600000000000001</v>
      </c>
      <c r="D169" s="3" t="s">
        <v>48</v>
      </c>
      <c r="E169" s="105" t="s">
        <v>129</v>
      </c>
      <c r="F169" s="14">
        <v>-16.31992</v>
      </c>
      <c r="G169" s="14">
        <v>19.672584943945431</v>
      </c>
      <c r="H169" s="14">
        <v>-13.566733295999999</v>
      </c>
      <c r="I169" s="3">
        <v>-13.893000000000001</v>
      </c>
      <c r="J169" s="14">
        <v>-16.20871</v>
      </c>
      <c r="K169" s="14">
        <v>-13.568752072000001</v>
      </c>
      <c r="L169" s="14">
        <v>19.582519139144175</v>
      </c>
      <c r="AH169" s="10">
        <f t="shared" si="26"/>
        <v>-16.194557859922181</v>
      </c>
      <c r="AI169" s="10">
        <f t="shared" si="35"/>
        <v>-17.060950847492027</v>
      </c>
      <c r="AJ169" s="10">
        <f t="shared" si="36"/>
        <v>-15.328164872352335</v>
      </c>
      <c r="AM169" s="38">
        <f t="shared" si="27"/>
        <v>-13.83206678085315</v>
      </c>
      <c r="AN169" s="38">
        <f t="shared" si="28"/>
        <v>-13.996098479457256</v>
      </c>
      <c r="AO169" s="38">
        <f t="shared" si="29"/>
        <v>-13.668035082249045</v>
      </c>
      <c r="AP169" s="38">
        <f t="shared" si="30"/>
        <v>-14.160130178061364</v>
      </c>
      <c r="AQ169" s="38">
        <f t="shared" si="31"/>
        <v>-13.504003383644937</v>
      </c>
      <c r="AR169" s="38">
        <f t="shared" si="32"/>
        <v>-14.324161876665469</v>
      </c>
      <c r="AS169" s="38">
        <f t="shared" si="33"/>
        <v>-13.339971685040831</v>
      </c>
    </row>
    <row r="170" spans="1:45">
      <c r="A170" s="3">
        <v>169</v>
      </c>
      <c r="B170" s="98">
        <v>39885</v>
      </c>
      <c r="C170" s="61">
        <v>0.108</v>
      </c>
      <c r="D170" s="3" t="s">
        <v>44</v>
      </c>
      <c r="E170" s="105" t="s">
        <v>45</v>
      </c>
      <c r="F170" s="14">
        <v>-16.43835</v>
      </c>
      <c r="G170" s="14">
        <v>19.140341383491712</v>
      </c>
      <c r="H170" s="14">
        <v>-13.783097779999999</v>
      </c>
      <c r="I170" s="3">
        <v>-13.893000000000001</v>
      </c>
      <c r="J170" s="14">
        <v>-16.3322</v>
      </c>
      <c r="K170" s="14">
        <v>-13.779448760000001</v>
      </c>
      <c r="L170" s="14">
        <v>19.050499719803934</v>
      </c>
      <c r="AH170" s="10">
        <f t="shared" si="26"/>
        <v>-16.194557859922181</v>
      </c>
      <c r="AI170" s="10">
        <f t="shared" si="35"/>
        <v>-17.060950847492027</v>
      </c>
      <c r="AJ170" s="10">
        <f t="shared" si="36"/>
        <v>-15.328164872352335</v>
      </c>
      <c r="AM170" s="38">
        <f t="shared" si="27"/>
        <v>-13.83206678085315</v>
      </c>
      <c r="AN170" s="38">
        <f t="shared" si="28"/>
        <v>-13.996098479457256</v>
      </c>
      <c r="AO170" s="38">
        <f t="shared" si="29"/>
        <v>-13.668035082249045</v>
      </c>
      <c r="AP170" s="38">
        <f t="shared" si="30"/>
        <v>-14.160130178061364</v>
      </c>
      <c r="AQ170" s="38">
        <f t="shared" si="31"/>
        <v>-13.504003383644937</v>
      </c>
      <c r="AR170" s="38">
        <f t="shared" si="32"/>
        <v>-14.324161876665469</v>
      </c>
      <c r="AS170" s="38">
        <f t="shared" si="33"/>
        <v>-13.339971685040831</v>
      </c>
    </row>
    <row r="171" spans="1:45">
      <c r="A171" s="3">
        <v>170</v>
      </c>
      <c r="B171" s="98">
        <v>39885</v>
      </c>
      <c r="C171" s="61">
        <v>9.9000000000000005E-2</v>
      </c>
      <c r="D171" s="3" t="s">
        <v>104</v>
      </c>
      <c r="E171" s="105" t="s">
        <v>120</v>
      </c>
      <c r="F171" s="14">
        <v>-16.574149999999999</v>
      </c>
      <c r="G171" s="14">
        <v>19.872378714806022</v>
      </c>
      <c r="H171" s="14">
        <v>-13.922537219999999</v>
      </c>
      <c r="I171" s="3">
        <v>-13.893000000000001</v>
      </c>
      <c r="J171" s="14">
        <v>-16.464179999999999</v>
      </c>
      <c r="K171" s="14">
        <v>-13.913514043999999</v>
      </c>
      <c r="L171" s="14">
        <v>19.779100986399804</v>
      </c>
      <c r="AH171" s="10">
        <f t="shared" si="26"/>
        <v>-16.194557859922181</v>
      </c>
      <c r="AI171" s="10">
        <f t="shared" si="35"/>
        <v>-17.060950847492027</v>
      </c>
      <c r="AJ171" s="10">
        <f t="shared" si="36"/>
        <v>-15.328164872352335</v>
      </c>
      <c r="AM171" s="38">
        <f t="shared" si="27"/>
        <v>-13.83206678085315</v>
      </c>
      <c r="AN171" s="38">
        <f t="shared" si="28"/>
        <v>-13.996098479457256</v>
      </c>
      <c r="AO171" s="38">
        <f t="shared" si="29"/>
        <v>-13.668035082249045</v>
      </c>
      <c r="AP171" s="38">
        <f t="shared" si="30"/>
        <v>-14.160130178061364</v>
      </c>
      <c r="AQ171" s="38">
        <f t="shared" si="31"/>
        <v>-13.504003383644937</v>
      </c>
      <c r="AR171" s="38">
        <f t="shared" si="32"/>
        <v>-14.324161876665469</v>
      </c>
      <c r="AS171" s="38">
        <f t="shared" si="33"/>
        <v>-13.339971685040831</v>
      </c>
    </row>
    <row r="172" spans="1:45">
      <c r="A172" s="3">
        <v>171</v>
      </c>
      <c r="B172" s="98">
        <v>39885</v>
      </c>
      <c r="C172" s="61">
        <v>0.108</v>
      </c>
      <c r="D172" s="3" t="s">
        <v>18</v>
      </c>
      <c r="E172" s="105" t="s">
        <v>47</v>
      </c>
      <c r="F172" s="14">
        <v>-16.688759999999998</v>
      </c>
      <c r="G172" s="14">
        <v>22.202303694822426</v>
      </c>
      <c r="H172" s="14">
        <v>-14.040218767999995</v>
      </c>
      <c r="I172" s="3">
        <v>-13.893000000000001</v>
      </c>
      <c r="J172" s="14">
        <v>-16.59985</v>
      </c>
      <c r="K172" s="14">
        <v>-14.051327629999999</v>
      </c>
      <c r="L172" s="14">
        <v>22.098089675768179</v>
      </c>
      <c r="AH172" s="10">
        <f t="shared" si="26"/>
        <v>-16.194557859922181</v>
      </c>
      <c r="AI172" s="10">
        <f t="shared" si="35"/>
        <v>-17.060950847492027</v>
      </c>
      <c r="AJ172" s="10">
        <f t="shared" si="36"/>
        <v>-15.328164872352335</v>
      </c>
      <c r="AM172" s="38">
        <f t="shared" si="27"/>
        <v>-13.83206678085315</v>
      </c>
      <c r="AN172" s="38">
        <f t="shared" si="28"/>
        <v>-13.996098479457256</v>
      </c>
      <c r="AO172" s="38">
        <f t="shared" si="29"/>
        <v>-13.668035082249045</v>
      </c>
      <c r="AP172" s="38">
        <f t="shared" si="30"/>
        <v>-14.160130178061364</v>
      </c>
      <c r="AQ172" s="38">
        <f t="shared" si="31"/>
        <v>-13.504003383644937</v>
      </c>
      <c r="AR172" s="38">
        <f t="shared" si="32"/>
        <v>-14.324161876665469</v>
      </c>
      <c r="AS172" s="38">
        <f t="shared" si="33"/>
        <v>-13.339971685040831</v>
      </c>
    </row>
    <row r="173" spans="1:45">
      <c r="A173" s="3">
        <v>172</v>
      </c>
      <c r="B173" s="98">
        <v>39885</v>
      </c>
      <c r="C173" s="61">
        <v>0.108</v>
      </c>
      <c r="D173" s="3" t="s">
        <v>21</v>
      </c>
      <c r="E173" s="105" t="s">
        <v>53</v>
      </c>
      <c r="F173" s="14">
        <v>-16.404900000000001</v>
      </c>
      <c r="G173" s="14">
        <v>21.801931173244267</v>
      </c>
      <c r="H173" s="14">
        <v>-13.74875132</v>
      </c>
      <c r="I173" s="3">
        <v>-13.893000000000001</v>
      </c>
      <c r="J173" s="14">
        <v>-16.311499999999999</v>
      </c>
      <c r="K173" s="14">
        <v>-13.7584217</v>
      </c>
      <c r="L173" s="14">
        <v>21.699596437987143</v>
      </c>
      <c r="AH173" s="10">
        <f t="shared" si="26"/>
        <v>-16.194557859922181</v>
      </c>
      <c r="AI173" s="10">
        <f t="shared" si="35"/>
        <v>-17.060950847492027</v>
      </c>
      <c r="AJ173" s="10">
        <f t="shared" si="36"/>
        <v>-15.328164872352335</v>
      </c>
      <c r="AM173" s="38">
        <f t="shared" si="27"/>
        <v>-13.83206678085315</v>
      </c>
      <c r="AN173" s="38">
        <f t="shared" si="28"/>
        <v>-13.996098479457256</v>
      </c>
      <c r="AO173" s="38">
        <f t="shared" si="29"/>
        <v>-13.668035082249045</v>
      </c>
      <c r="AP173" s="38">
        <f t="shared" si="30"/>
        <v>-14.160130178061364</v>
      </c>
      <c r="AQ173" s="38">
        <f t="shared" si="31"/>
        <v>-13.504003383644937</v>
      </c>
      <c r="AR173" s="38">
        <f t="shared" si="32"/>
        <v>-14.324161876665469</v>
      </c>
      <c r="AS173" s="38">
        <f t="shared" si="33"/>
        <v>-13.339971685040831</v>
      </c>
    </row>
    <row r="174" spans="1:45">
      <c r="A174" s="3">
        <v>173</v>
      </c>
      <c r="B174" s="98">
        <v>39885</v>
      </c>
      <c r="C174" s="61">
        <v>0.10199999999999999</v>
      </c>
      <c r="D174" s="3" t="s">
        <v>134</v>
      </c>
      <c r="E174" s="105" t="s">
        <v>55</v>
      </c>
      <c r="F174" s="14">
        <v>-16.362279999999998</v>
      </c>
      <c r="G174" s="14">
        <v>21.63894657990831</v>
      </c>
      <c r="H174" s="14">
        <v>-13.704989103999996</v>
      </c>
      <c r="I174" s="3">
        <v>-13.893000000000001</v>
      </c>
      <c r="J174" s="14">
        <v>-16.262119999999999</v>
      </c>
      <c r="K174" s="14">
        <v>-13.708261495999999</v>
      </c>
      <c r="L174" s="14">
        <v>21.537376867945571</v>
      </c>
      <c r="AH174" s="10">
        <f t="shared" si="26"/>
        <v>-16.194557859922181</v>
      </c>
      <c r="AI174" s="10">
        <f t="shared" si="35"/>
        <v>-17.060950847492027</v>
      </c>
      <c r="AJ174" s="10">
        <f t="shared" si="36"/>
        <v>-15.328164872352335</v>
      </c>
      <c r="AM174" s="38">
        <f t="shared" si="27"/>
        <v>-13.83206678085315</v>
      </c>
      <c r="AN174" s="38">
        <f t="shared" si="28"/>
        <v>-13.996098479457256</v>
      </c>
      <c r="AO174" s="38">
        <f t="shared" si="29"/>
        <v>-13.668035082249045</v>
      </c>
      <c r="AP174" s="38">
        <f t="shared" si="30"/>
        <v>-14.160130178061364</v>
      </c>
      <c r="AQ174" s="38">
        <f t="shared" si="31"/>
        <v>-13.504003383644937</v>
      </c>
      <c r="AR174" s="38">
        <f t="shared" si="32"/>
        <v>-14.324161876665469</v>
      </c>
      <c r="AS174" s="38">
        <f t="shared" si="33"/>
        <v>-13.339971685040831</v>
      </c>
    </row>
    <row r="175" spans="1:45">
      <c r="A175" s="3">
        <v>174</v>
      </c>
      <c r="B175" s="98">
        <v>39885</v>
      </c>
      <c r="C175" s="61">
        <v>9.7000000000000003E-2</v>
      </c>
      <c r="D175" s="3" t="s">
        <v>133</v>
      </c>
      <c r="E175" s="105" t="s">
        <v>129</v>
      </c>
      <c r="F175" s="14">
        <v>-16.441279999999999</v>
      </c>
      <c r="G175" s="14">
        <v>21.147170160288859</v>
      </c>
      <c r="H175" s="14">
        <v>-13.786106303999997</v>
      </c>
      <c r="I175" s="3">
        <v>-13.893000000000001</v>
      </c>
      <c r="J175" s="14">
        <v>-16.334330000000001</v>
      </c>
      <c r="K175" s="14">
        <v>-13.781612414000001</v>
      </c>
      <c r="L175" s="14">
        <v>21.047908767222623</v>
      </c>
      <c r="AH175" s="10">
        <f t="shared" si="26"/>
        <v>-16.194557859922181</v>
      </c>
      <c r="AI175" s="10">
        <f t="shared" si="35"/>
        <v>-17.060950847492027</v>
      </c>
      <c r="AJ175" s="10">
        <f t="shared" si="36"/>
        <v>-15.328164872352335</v>
      </c>
      <c r="AM175" s="38">
        <f t="shared" si="27"/>
        <v>-13.83206678085315</v>
      </c>
      <c r="AN175" s="38">
        <f t="shared" si="28"/>
        <v>-13.996098479457256</v>
      </c>
      <c r="AO175" s="38">
        <f t="shared" si="29"/>
        <v>-13.668035082249045</v>
      </c>
      <c r="AP175" s="38">
        <f t="shared" si="30"/>
        <v>-14.160130178061364</v>
      </c>
      <c r="AQ175" s="38">
        <f t="shared" si="31"/>
        <v>-13.504003383644937</v>
      </c>
      <c r="AR175" s="38">
        <f t="shared" si="32"/>
        <v>-14.324161876665469</v>
      </c>
      <c r="AS175" s="38">
        <f t="shared" si="33"/>
        <v>-13.339971685040831</v>
      </c>
    </row>
    <row r="176" spans="1:45">
      <c r="A176" s="3">
        <v>175</v>
      </c>
      <c r="B176" s="98">
        <v>40080</v>
      </c>
      <c r="C176" s="130">
        <v>0.127</v>
      </c>
      <c r="D176" s="131">
        <v>16</v>
      </c>
      <c r="E176" s="145" t="s">
        <v>144</v>
      </c>
      <c r="F176" s="132">
        <v>-15.90292</v>
      </c>
      <c r="G176" s="14">
        <v>22.385091482860297</v>
      </c>
      <c r="H176" s="60">
        <f t="shared" ref="H176:H191" si="43">(1.0112*J176)+2.2872</f>
        <v>-13.793832704000001</v>
      </c>
      <c r="I176" s="101">
        <v>-13.893000000000001</v>
      </c>
      <c r="J176" s="132">
        <v>-15.90292</v>
      </c>
      <c r="K176" s="60">
        <v>-13.793832704000001</v>
      </c>
      <c r="L176"/>
      <c r="V176" s="10"/>
      <c r="W176" s="10"/>
      <c r="X176" s="10"/>
      <c r="AH176" s="10">
        <f t="shared" si="26"/>
        <v>-16.194557859922181</v>
      </c>
      <c r="AI176" s="10">
        <f t="shared" si="35"/>
        <v>-17.060950847492027</v>
      </c>
      <c r="AJ176" s="10">
        <f t="shared" si="36"/>
        <v>-15.328164872352335</v>
      </c>
      <c r="AM176" s="38">
        <f t="shared" si="27"/>
        <v>-13.83206678085315</v>
      </c>
      <c r="AN176" s="38">
        <f t="shared" si="28"/>
        <v>-13.996098479457256</v>
      </c>
      <c r="AO176" s="38">
        <f t="shared" si="29"/>
        <v>-13.668035082249045</v>
      </c>
      <c r="AP176" s="38">
        <f t="shared" si="30"/>
        <v>-14.160130178061364</v>
      </c>
      <c r="AQ176" s="38">
        <f t="shared" si="31"/>
        <v>-13.504003383644937</v>
      </c>
      <c r="AR176" s="38">
        <f t="shared" si="32"/>
        <v>-14.324161876665469</v>
      </c>
      <c r="AS176" s="38">
        <f t="shared" si="33"/>
        <v>-13.339971685040831</v>
      </c>
    </row>
    <row r="177" spans="1:45">
      <c r="A177" s="3">
        <v>176</v>
      </c>
      <c r="B177" s="98">
        <v>40080</v>
      </c>
      <c r="C177" s="58">
        <v>0.15</v>
      </c>
      <c r="D177" s="59">
        <v>21</v>
      </c>
      <c r="E177" s="144" t="s">
        <v>144</v>
      </c>
      <c r="F177" s="60">
        <v>-15.96738</v>
      </c>
      <c r="G177" s="14">
        <v>21.049266539500696</v>
      </c>
      <c r="H177" s="60">
        <f t="shared" si="43"/>
        <v>-13.859014656000001</v>
      </c>
      <c r="I177" s="101">
        <v>-13.893000000000001</v>
      </c>
      <c r="J177" s="60">
        <v>-15.96738</v>
      </c>
      <c r="K177" s="60">
        <v>-13.859014656000001</v>
      </c>
      <c r="L177"/>
      <c r="V177" s="10"/>
      <c r="W177" s="10"/>
      <c r="X177" s="10"/>
      <c r="AH177" s="10">
        <f t="shared" si="26"/>
        <v>-16.194557859922181</v>
      </c>
      <c r="AI177" s="10">
        <f t="shared" si="35"/>
        <v>-17.060950847492027</v>
      </c>
      <c r="AJ177" s="10">
        <f t="shared" si="36"/>
        <v>-15.328164872352335</v>
      </c>
      <c r="AM177" s="38">
        <f t="shared" si="27"/>
        <v>-13.83206678085315</v>
      </c>
      <c r="AN177" s="38">
        <f t="shared" si="28"/>
        <v>-13.996098479457256</v>
      </c>
      <c r="AO177" s="38">
        <f t="shared" si="29"/>
        <v>-13.668035082249045</v>
      </c>
      <c r="AP177" s="38">
        <f t="shared" si="30"/>
        <v>-14.160130178061364</v>
      </c>
      <c r="AQ177" s="38">
        <f t="shared" si="31"/>
        <v>-13.504003383644937</v>
      </c>
      <c r="AR177" s="38">
        <f t="shared" si="32"/>
        <v>-14.324161876665469</v>
      </c>
      <c r="AS177" s="38">
        <f t="shared" si="33"/>
        <v>-13.339971685040831</v>
      </c>
    </row>
    <row r="178" spans="1:45">
      <c r="A178" s="3">
        <v>177</v>
      </c>
      <c r="B178" s="98">
        <v>40080</v>
      </c>
      <c r="C178" s="58">
        <v>0.14799999999999999</v>
      </c>
      <c r="D178" s="59">
        <v>26</v>
      </c>
      <c r="E178" s="144" t="s">
        <v>144</v>
      </c>
      <c r="F178" s="60">
        <v>-16.112279999999998</v>
      </c>
      <c r="G178" s="14">
        <v>21.759370176863495</v>
      </c>
      <c r="H178" s="60">
        <f t="shared" si="43"/>
        <v>-14.005537536</v>
      </c>
      <c r="I178" s="101">
        <v>-13.893000000000001</v>
      </c>
      <c r="J178" s="60">
        <v>-16.112279999999998</v>
      </c>
      <c r="K178" s="60">
        <v>-14.005537536</v>
      </c>
      <c r="L178"/>
      <c r="V178" s="10"/>
      <c r="W178" s="10"/>
      <c r="X178" s="10"/>
      <c r="AH178" s="10">
        <f t="shared" si="26"/>
        <v>-16.194557859922181</v>
      </c>
      <c r="AI178" s="10">
        <f t="shared" si="35"/>
        <v>-17.060950847492027</v>
      </c>
      <c r="AJ178" s="10">
        <f t="shared" si="36"/>
        <v>-15.328164872352335</v>
      </c>
      <c r="AM178" s="38">
        <f t="shared" si="27"/>
        <v>-13.83206678085315</v>
      </c>
      <c r="AN178" s="38">
        <f t="shared" si="28"/>
        <v>-13.996098479457256</v>
      </c>
      <c r="AO178" s="38">
        <f t="shared" si="29"/>
        <v>-13.668035082249045</v>
      </c>
      <c r="AP178" s="38">
        <f t="shared" si="30"/>
        <v>-14.160130178061364</v>
      </c>
      <c r="AQ178" s="38">
        <f t="shared" si="31"/>
        <v>-13.504003383644937</v>
      </c>
      <c r="AR178" s="38">
        <f t="shared" si="32"/>
        <v>-14.324161876665469</v>
      </c>
      <c r="AS178" s="38">
        <f t="shared" si="33"/>
        <v>-13.339971685040831</v>
      </c>
    </row>
    <row r="179" spans="1:45">
      <c r="A179" s="3">
        <v>178</v>
      </c>
      <c r="B179" s="98">
        <v>40080</v>
      </c>
      <c r="C179" s="58">
        <v>0.11700000000000001</v>
      </c>
      <c r="D179" s="59">
        <v>31</v>
      </c>
      <c r="E179" s="144" t="s">
        <v>144</v>
      </c>
      <c r="F179" s="60">
        <v>-15.96402</v>
      </c>
      <c r="G179" s="14">
        <v>20.311790384804262</v>
      </c>
      <c r="H179" s="60">
        <f t="shared" si="43"/>
        <v>-13.855617024000003</v>
      </c>
      <c r="I179" s="3">
        <v>-13.893000000000001</v>
      </c>
      <c r="J179" s="60">
        <v>-15.96402</v>
      </c>
      <c r="K179" s="60">
        <v>-13.855617024000003</v>
      </c>
      <c r="L179"/>
      <c r="V179" s="10"/>
      <c r="W179" s="10"/>
      <c r="X179" s="10"/>
      <c r="AH179" s="10">
        <f t="shared" si="26"/>
        <v>-16.194557859922181</v>
      </c>
      <c r="AI179" s="10">
        <f t="shared" si="35"/>
        <v>-17.060950847492027</v>
      </c>
      <c r="AJ179" s="10">
        <f t="shared" si="36"/>
        <v>-15.328164872352335</v>
      </c>
      <c r="AM179" s="38">
        <f t="shared" si="27"/>
        <v>-13.83206678085315</v>
      </c>
      <c r="AN179" s="38">
        <f t="shared" si="28"/>
        <v>-13.996098479457256</v>
      </c>
      <c r="AO179" s="38">
        <f t="shared" si="29"/>
        <v>-13.668035082249045</v>
      </c>
      <c r="AP179" s="38">
        <f t="shared" si="30"/>
        <v>-14.160130178061364</v>
      </c>
      <c r="AQ179" s="38">
        <f t="shared" si="31"/>
        <v>-13.504003383644937</v>
      </c>
      <c r="AR179" s="38">
        <f t="shared" si="32"/>
        <v>-14.324161876665469</v>
      </c>
      <c r="AS179" s="38">
        <f t="shared" si="33"/>
        <v>-13.339971685040831</v>
      </c>
    </row>
    <row r="180" spans="1:45">
      <c r="A180" s="3">
        <v>179</v>
      </c>
      <c r="B180" s="98">
        <v>40080</v>
      </c>
      <c r="C180" s="58">
        <v>8.5999999999999993E-2</v>
      </c>
      <c r="D180" s="59">
        <v>37</v>
      </c>
      <c r="E180" s="144" t="s">
        <v>144</v>
      </c>
      <c r="F180" s="60">
        <v>-16.198460000000001</v>
      </c>
      <c r="G180" s="14">
        <v>22.016855668716115</v>
      </c>
      <c r="H180" s="60">
        <f t="shared" si="43"/>
        <v>-14.092682752000004</v>
      </c>
      <c r="I180" s="3">
        <v>-13.893000000000001</v>
      </c>
      <c r="J180" s="60">
        <v>-16.198460000000001</v>
      </c>
      <c r="K180" s="60">
        <v>-14.092682752000004</v>
      </c>
      <c r="L180"/>
      <c r="V180" s="10"/>
      <c r="W180" s="10"/>
      <c r="X180" s="10"/>
      <c r="AH180" s="10">
        <f t="shared" si="26"/>
        <v>-16.194557859922181</v>
      </c>
      <c r="AI180" s="10">
        <f t="shared" si="35"/>
        <v>-17.060950847492027</v>
      </c>
      <c r="AJ180" s="10">
        <f t="shared" si="36"/>
        <v>-15.328164872352335</v>
      </c>
      <c r="AM180" s="38">
        <f t="shared" si="27"/>
        <v>-13.83206678085315</v>
      </c>
      <c r="AN180" s="38">
        <f t="shared" si="28"/>
        <v>-13.996098479457256</v>
      </c>
      <c r="AO180" s="38">
        <f t="shared" si="29"/>
        <v>-13.668035082249045</v>
      </c>
      <c r="AP180" s="38">
        <f t="shared" si="30"/>
        <v>-14.160130178061364</v>
      </c>
      <c r="AQ180" s="38">
        <f t="shared" si="31"/>
        <v>-13.504003383644937</v>
      </c>
      <c r="AR180" s="38">
        <f t="shared" si="32"/>
        <v>-14.324161876665469</v>
      </c>
      <c r="AS180" s="38">
        <f t="shared" si="33"/>
        <v>-13.339971685040831</v>
      </c>
    </row>
    <row r="181" spans="1:45">
      <c r="A181" s="3">
        <v>180</v>
      </c>
      <c r="B181" s="98">
        <v>40080</v>
      </c>
      <c r="C181" s="133">
        <v>0.17399999999999999</v>
      </c>
      <c r="D181" s="134">
        <v>42</v>
      </c>
      <c r="E181" s="142" t="s">
        <v>144</v>
      </c>
      <c r="F181" s="21">
        <v>-15.825150000000001</v>
      </c>
      <c r="G181" s="14">
        <v>21.178435453579532</v>
      </c>
      <c r="H181" s="60">
        <f t="shared" si="43"/>
        <v>-13.715191680000002</v>
      </c>
      <c r="I181" s="3">
        <v>-13.893000000000001</v>
      </c>
      <c r="J181" s="21">
        <v>-15.825150000000001</v>
      </c>
      <c r="K181" s="60">
        <v>-13.715191680000002</v>
      </c>
      <c r="L181"/>
      <c r="V181" s="10"/>
      <c r="W181" s="10"/>
      <c r="X181" s="10"/>
      <c r="AH181" s="10">
        <f t="shared" si="26"/>
        <v>-16.194557859922181</v>
      </c>
      <c r="AI181" s="10">
        <f t="shared" si="35"/>
        <v>-17.060950847492027</v>
      </c>
      <c r="AJ181" s="10">
        <f t="shared" si="36"/>
        <v>-15.328164872352335</v>
      </c>
      <c r="AM181" s="38">
        <f t="shared" si="27"/>
        <v>-13.83206678085315</v>
      </c>
      <c r="AN181" s="38">
        <f t="shared" si="28"/>
        <v>-13.996098479457256</v>
      </c>
      <c r="AO181" s="38">
        <f t="shared" si="29"/>
        <v>-13.668035082249045</v>
      </c>
      <c r="AP181" s="38">
        <f t="shared" si="30"/>
        <v>-14.160130178061364</v>
      </c>
      <c r="AQ181" s="38">
        <f t="shared" si="31"/>
        <v>-13.504003383644937</v>
      </c>
      <c r="AR181" s="38">
        <f t="shared" si="32"/>
        <v>-14.324161876665469</v>
      </c>
      <c r="AS181" s="38">
        <f t="shared" si="33"/>
        <v>-13.339971685040831</v>
      </c>
    </row>
    <row r="182" spans="1:45">
      <c r="A182" s="3">
        <v>181</v>
      </c>
      <c r="B182" s="98">
        <v>40080</v>
      </c>
      <c r="C182" s="58">
        <v>0.16600000000000001</v>
      </c>
      <c r="D182" s="59">
        <v>47</v>
      </c>
      <c r="E182" s="144" t="s">
        <v>144</v>
      </c>
      <c r="F182" s="60">
        <v>-15.881830000000001</v>
      </c>
      <c r="G182" s="14">
        <v>21.446146727813968</v>
      </c>
      <c r="H182" s="60">
        <f t="shared" si="43"/>
        <v>-13.772506496000004</v>
      </c>
      <c r="I182" s="3">
        <v>-13.893000000000001</v>
      </c>
      <c r="J182" s="60">
        <v>-15.881830000000001</v>
      </c>
      <c r="K182" s="60">
        <v>-13.772506496000004</v>
      </c>
      <c r="L182"/>
      <c r="V182" s="10"/>
      <c r="W182" s="10"/>
      <c r="X182" s="10"/>
      <c r="AH182" s="10">
        <f t="shared" si="26"/>
        <v>-16.194557859922181</v>
      </c>
      <c r="AI182" s="10">
        <f t="shared" si="35"/>
        <v>-17.060950847492027</v>
      </c>
      <c r="AJ182" s="10">
        <f t="shared" si="36"/>
        <v>-15.328164872352335</v>
      </c>
      <c r="AM182" s="38">
        <f t="shared" si="27"/>
        <v>-13.83206678085315</v>
      </c>
      <c r="AN182" s="38">
        <f t="shared" si="28"/>
        <v>-13.996098479457256</v>
      </c>
      <c r="AO182" s="38">
        <f t="shared" si="29"/>
        <v>-13.668035082249045</v>
      </c>
      <c r="AP182" s="38">
        <f t="shared" si="30"/>
        <v>-14.160130178061364</v>
      </c>
      <c r="AQ182" s="38">
        <f t="shared" si="31"/>
        <v>-13.504003383644937</v>
      </c>
      <c r="AR182" s="38">
        <f t="shared" si="32"/>
        <v>-14.324161876665469</v>
      </c>
      <c r="AS182" s="38">
        <f t="shared" si="33"/>
        <v>-13.339971685040831</v>
      </c>
    </row>
    <row r="183" spans="1:45">
      <c r="A183" s="3">
        <v>182</v>
      </c>
      <c r="B183" s="98">
        <v>40080</v>
      </c>
      <c r="C183" s="58">
        <v>0.152</v>
      </c>
      <c r="D183" s="59">
        <v>52</v>
      </c>
      <c r="E183" s="144" t="s">
        <v>144</v>
      </c>
      <c r="F183" s="60">
        <v>-15.98892</v>
      </c>
      <c r="G183" s="14">
        <v>21.3486455074625</v>
      </c>
      <c r="H183" s="60">
        <f t="shared" si="43"/>
        <v>-13.880795904000001</v>
      </c>
      <c r="I183" s="3">
        <v>-13.893000000000001</v>
      </c>
      <c r="J183" s="60">
        <v>-15.98892</v>
      </c>
      <c r="K183" s="60">
        <v>-13.880795904000001</v>
      </c>
      <c r="L183"/>
      <c r="V183" s="10"/>
      <c r="W183" s="10"/>
      <c r="X183" s="10"/>
      <c r="AH183" s="10">
        <f t="shared" si="26"/>
        <v>-16.194557859922181</v>
      </c>
      <c r="AI183" s="10">
        <f t="shared" si="35"/>
        <v>-17.060950847492027</v>
      </c>
      <c r="AJ183" s="10">
        <f t="shared" si="36"/>
        <v>-15.328164872352335</v>
      </c>
      <c r="AM183" s="38">
        <f t="shared" si="27"/>
        <v>-13.83206678085315</v>
      </c>
      <c r="AN183" s="38">
        <f t="shared" si="28"/>
        <v>-13.996098479457256</v>
      </c>
      <c r="AO183" s="38">
        <f t="shared" si="29"/>
        <v>-13.668035082249045</v>
      </c>
      <c r="AP183" s="38">
        <f t="shared" si="30"/>
        <v>-14.160130178061364</v>
      </c>
      <c r="AQ183" s="38">
        <f t="shared" si="31"/>
        <v>-13.504003383644937</v>
      </c>
      <c r="AR183" s="38">
        <f t="shared" si="32"/>
        <v>-14.324161876665469</v>
      </c>
      <c r="AS183" s="38">
        <f t="shared" si="33"/>
        <v>-13.339971685040831</v>
      </c>
    </row>
    <row r="184" spans="1:45">
      <c r="A184" s="3">
        <v>183</v>
      </c>
      <c r="B184" s="98">
        <v>40080</v>
      </c>
      <c r="C184" s="130">
        <v>0.14299999999999999</v>
      </c>
      <c r="D184" s="131">
        <v>57</v>
      </c>
      <c r="E184" s="145" t="s">
        <v>144</v>
      </c>
      <c r="F184" s="132">
        <v>-15.961589999999999</v>
      </c>
      <c r="G184" s="14">
        <v>20.822953450693351</v>
      </c>
      <c r="H184" s="60">
        <f t="shared" si="43"/>
        <v>-13.853159807999999</v>
      </c>
      <c r="I184" s="3">
        <v>-13.893000000000001</v>
      </c>
      <c r="J184" s="132">
        <v>-15.961589999999999</v>
      </c>
      <c r="K184" s="60">
        <v>-13.853159807999999</v>
      </c>
      <c r="L184"/>
      <c r="V184" s="10"/>
      <c r="W184" s="10"/>
      <c r="X184" s="10"/>
      <c r="AH184" s="10">
        <f t="shared" si="26"/>
        <v>-16.194557859922181</v>
      </c>
      <c r="AI184" s="10">
        <f t="shared" si="35"/>
        <v>-17.060950847492027</v>
      </c>
      <c r="AJ184" s="10">
        <f t="shared" si="36"/>
        <v>-15.328164872352335</v>
      </c>
      <c r="AM184" s="38">
        <f t="shared" si="27"/>
        <v>-13.83206678085315</v>
      </c>
      <c r="AN184" s="38">
        <f t="shared" si="28"/>
        <v>-13.996098479457256</v>
      </c>
      <c r="AO184" s="38">
        <f t="shared" si="29"/>
        <v>-13.668035082249045</v>
      </c>
      <c r="AP184" s="38">
        <f t="shared" si="30"/>
        <v>-14.160130178061364</v>
      </c>
      <c r="AQ184" s="38">
        <f t="shared" si="31"/>
        <v>-13.504003383644937</v>
      </c>
      <c r="AR184" s="38">
        <f t="shared" si="32"/>
        <v>-14.324161876665469</v>
      </c>
      <c r="AS184" s="38">
        <f t="shared" si="33"/>
        <v>-13.339971685040831</v>
      </c>
    </row>
    <row r="185" spans="1:45">
      <c r="A185" s="3">
        <v>184</v>
      </c>
      <c r="B185" s="98">
        <v>40080</v>
      </c>
      <c r="C185" s="58">
        <v>8.6999999999999994E-2</v>
      </c>
      <c r="D185" s="59">
        <v>69</v>
      </c>
      <c r="E185" s="144" t="s">
        <v>144</v>
      </c>
      <c r="F185" s="60">
        <v>-16.050429999999999</v>
      </c>
      <c r="G185" s="14">
        <v>21.747878077566842</v>
      </c>
      <c r="H185" s="60">
        <f t="shared" si="43"/>
        <v>-13.942994816000001</v>
      </c>
      <c r="I185" s="3">
        <v>-13.893000000000001</v>
      </c>
      <c r="J185" s="60">
        <v>-16.050429999999999</v>
      </c>
      <c r="K185" s="60">
        <v>-13.942994816000001</v>
      </c>
      <c r="L185"/>
      <c r="V185" s="10"/>
      <c r="W185" s="10"/>
      <c r="X185" s="10"/>
      <c r="AH185" s="10">
        <f t="shared" si="26"/>
        <v>-16.194557859922181</v>
      </c>
      <c r="AI185" s="10">
        <f t="shared" si="35"/>
        <v>-17.060950847492027</v>
      </c>
      <c r="AJ185" s="10">
        <f t="shared" si="36"/>
        <v>-15.328164872352335</v>
      </c>
      <c r="AM185" s="38">
        <f t="shared" si="27"/>
        <v>-13.83206678085315</v>
      </c>
      <c r="AN185" s="38">
        <f t="shared" si="28"/>
        <v>-13.996098479457256</v>
      </c>
      <c r="AO185" s="38">
        <f t="shared" si="29"/>
        <v>-13.668035082249045</v>
      </c>
      <c r="AP185" s="38">
        <f t="shared" si="30"/>
        <v>-14.160130178061364</v>
      </c>
      <c r="AQ185" s="38">
        <f t="shared" si="31"/>
        <v>-13.504003383644937</v>
      </c>
      <c r="AR185" s="38">
        <f t="shared" si="32"/>
        <v>-14.324161876665469</v>
      </c>
      <c r="AS185" s="38">
        <f t="shared" si="33"/>
        <v>-13.339971685040831</v>
      </c>
    </row>
    <row r="186" spans="1:45">
      <c r="A186" s="3">
        <v>185</v>
      </c>
      <c r="B186" s="98">
        <v>40080</v>
      </c>
      <c r="C186" s="58">
        <v>0.114</v>
      </c>
      <c r="D186" s="59">
        <v>74</v>
      </c>
      <c r="E186" s="144" t="s">
        <v>144</v>
      </c>
      <c r="F186" s="60">
        <v>-15.989520000000001</v>
      </c>
      <c r="G186" s="14">
        <v>22.453611394669469</v>
      </c>
      <c r="H186" s="60">
        <f t="shared" si="43"/>
        <v>-13.881402624000001</v>
      </c>
      <c r="I186" s="3">
        <v>-13.893000000000001</v>
      </c>
      <c r="J186" s="60">
        <v>-15.989520000000001</v>
      </c>
      <c r="K186" s="60">
        <v>-13.881402624000001</v>
      </c>
      <c r="L186"/>
      <c r="V186" s="10"/>
      <c r="W186" s="10"/>
      <c r="X186" s="10"/>
      <c r="AH186" s="10">
        <f t="shared" si="26"/>
        <v>-16.194557859922181</v>
      </c>
      <c r="AI186" s="10">
        <f t="shared" si="35"/>
        <v>-17.060950847492027</v>
      </c>
      <c r="AJ186" s="10">
        <f t="shared" si="36"/>
        <v>-15.328164872352335</v>
      </c>
      <c r="AM186" s="38">
        <f t="shared" si="27"/>
        <v>-13.83206678085315</v>
      </c>
      <c r="AN186" s="38">
        <f t="shared" si="28"/>
        <v>-13.996098479457256</v>
      </c>
      <c r="AO186" s="38">
        <f t="shared" si="29"/>
        <v>-13.668035082249045</v>
      </c>
      <c r="AP186" s="38">
        <f t="shared" si="30"/>
        <v>-14.160130178061364</v>
      </c>
      <c r="AQ186" s="38">
        <f t="shared" si="31"/>
        <v>-13.504003383644937</v>
      </c>
      <c r="AR186" s="38">
        <f t="shared" si="32"/>
        <v>-14.324161876665469</v>
      </c>
      <c r="AS186" s="38">
        <f t="shared" si="33"/>
        <v>-13.339971685040831</v>
      </c>
    </row>
    <row r="187" spans="1:45">
      <c r="A187" s="3">
        <v>186</v>
      </c>
      <c r="B187" s="98">
        <v>40080</v>
      </c>
      <c r="C187" s="58">
        <v>9.8000000000000004E-2</v>
      </c>
      <c r="D187" s="59">
        <v>79</v>
      </c>
      <c r="E187" s="144" t="s">
        <v>144</v>
      </c>
      <c r="F187" s="60">
        <v>-16.088909999999998</v>
      </c>
      <c r="G187" s="14">
        <v>22.99025903471399</v>
      </c>
      <c r="H187" s="60">
        <f t="shared" si="43"/>
        <v>-13.981905792000001</v>
      </c>
      <c r="I187" s="3">
        <v>-13.893000000000001</v>
      </c>
      <c r="J187" s="60">
        <v>-16.088909999999998</v>
      </c>
      <c r="K187" s="60">
        <v>-13.981905792000001</v>
      </c>
      <c r="L187"/>
      <c r="V187" s="10"/>
      <c r="W187" s="10"/>
      <c r="X187" s="10"/>
      <c r="AH187" s="10">
        <f t="shared" si="26"/>
        <v>-16.194557859922181</v>
      </c>
      <c r="AI187" s="10">
        <f t="shared" si="35"/>
        <v>-17.060950847492027</v>
      </c>
      <c r="AJ187" s="10">
        <f t="shared" si="36"/>
        <v>-15.328164872352335</v>
      </c>
      <c r="AM187" s="38">
        <f t="shared" si="27"/>
        <v>-13.83206678085315</v>
      </c>
      <c r="AN187" s="38">
        <f t="shared" si="28"/>
        <v>-13.996098479457256</v>
      </c>
      <c r="AO187" s="38">
        <f t="shared" si="29"/>
        <v>-13.668035082249045</v>
      </c>
      <c r="AP187" s="38">
        <f t="shared" si="30"/>
        <v>-14.160130178061364</v>
      </c>
      <c r="AQ187" s="38">
        <f t="shared" si="31"/>
        <v>-13.504003383644937</v>
      </c>
      <c r="AR187" s="38">
        <f t="shared" si="32"/>
        <v>-14.324161876665469</v>
      </c>
      <c r="AS187" s="38">
        <f t="shared" si="33"/>
        <v>-13.339971685040831</v>
      </c>
    </row>
    <row r="188" spans="1:45">
      <c r="A188" s="3">
        <v>187</v>
      </c>
      <c r="B188" s="98">
        <v>40080</v>
      </c>
      <c r="C188" s="58">
        <v>0.123</v>
      </c>
      <c r="D188" s="59">
        <v>85</v>
      </c>
      <c r="E188" s="144" t="s">
        <v>144</v>
      </c>
      <c r="F188" s="60">
        <v>-15.98047</v>
      </c>
      <c r="G188" s="14">
        <v>21.239390315178706</v>
      </c>
      <c r="H188" s="60">
        <f t="shared" si="43"/>
        <v>-13.872251264000001</v>
      </c>
      <c r="I188" s="3">
        <v>-13.893000000000001</v>
      </c>
      <c r="J188" s="60">
        <v>-15.98047</v>
      </c>
      <c r="K188" s="60">
        <v>-13.872251264000001</v>
      </c>
      <c r="L188"/>
      <c r="V188" s="10"/>
      <c r="W188" s="10"/>
      <c r="X188" s="10"/>
      <c r="AH188" s="10">
        <f t="shared" si="26"/>
        <v>-16.194557859922181</v>
      </c>
      <c r="AI188" s="10">
        <f t="shared" si="35"/>
        <v>-17.060950847492027</v>
      </c>
      <c r="AJ188" s="10">
        <f t="shared" si="36"/>
        <v>-15.328164872352335</v>
      </c>
      <c r="AM188" s="38">
        <f t="shared" si="27"/>
        <v>-13.83206678085315</v>
      </c>
      <c r="AN188" s="38">
        <f t="shared" si="28"/>
        <v>-13.996098479457256</v>
      </c>
      <c r="AO188" s="38">
        <f t="shared" si="29"/>
        <v>-13.668035082249045</v>
      </c>
      <c r="AP188" s="38">
        <f t="shared" si="30"/>
        <v>-14.160130178061364</v>
      </c>
      <c r="AQ188" s="38">
        <f t="shared" si="31"/>
        <v>-13.504003383644937</v>
      </c>
      <c r="AR188" s="38">
        <f t="shared" si="32"/>
        <v>-14.324161876665469</v>
      </c>
      <c r="AS188" s="38">
        <f t="shared" si="33"/>
        <v>-13.339971685040831</v>
      </c>
    </row>
    <row r="189" spans="1:45">
      <c r="A189" s="3">
        <v>188</v>
      </c>
      <c r="B189" s="98">
        <v>40080</v>
      </c>
      <c r="C189" s="58">
        <v>0.157</v>
      </c>
      <c r="D189" s="59">
        <v>90</v>
      </c>
      <c r="E189" s="144" t="s">
        <v>144</v>
      </c>
      <c r="F189" s="60">
        <v>-16.043980000000001</v>
      </c>
      <c r="G189" s="14">
        <v>21.909856953135169</v>
      </c>
      <c r="H189" s="60">
        <f t="shared" si="43"/>
        <v>-13.936472576000002</v>
      </c>
      <c r="I189" s="3">
        <v>-13.893000000000001</v>
      </c>
      <c r="J189" s="60">
        <v>-16.043980000000001</v>
      </c>
      <c r="K189" s="60">
        <v>-13.936472576000002</v>
      </c>
      <c r="L189"/>
      <c r="V189" s="10"/>
      <c r="W189" s="10"/>
      <c r="X189" s="10"/>
      <c r="AH189" s="10">
        <f t="shared" si="26"/>
        <v>-16.194557859922181</v>
      </c>
      <c r="AI189" s="10">
        <f t="shared" si="35"/>
        <v>-17.060950847492027</v>
      </c>
      <c r="AJ189" s="10">
        <f t="shared" si="36"/>
        <v>-15.328164872352335</v>
      </c>
      <c r="AM189" s="38">
        <f t="shared" si="27"/>
        <v>-13.83206678085315</v>
      </c>
      <c r="AN189" s="38">
        <f t="shared" si="28"/>
        <v>-13.996098479457256</v>
      </c>
      <c r="AO189" s="38">
        <f t="shared" si="29"/>
        <v>-13.668035082249045</v>
      </c>
      <c r="AP189" s="38">
        <f t="shared" si="30"/>
        <v>-14.160130178061364</v>
      </c>
      <c r="AQ189" s="38">
        <f t="shared" si="31"/>
        <v>-13.504003383644937</v>
      </c>
      <c r="AR189" s="38">
        <f t="shared" si="32"/>
        <v>-14.324161876665469</v>
      </c>
      <c r="AS189" s="38">
        <f t="shared" si="33"/>
        <v>-13.339971685040831</v>
      </c>
    </row>
    <row r="190" spans="1:45">
      <c r="A190" s="3">
        <v>189</v>
      </c>
      <c r="B190" s="98">
        <v>40080</v>
      </c>
      <c r="C190" s="58">
        <v>0.17399999999999999</v>
      </c>
      <c r="D190" s="59">
        <v>100</v>
      </c>
      <c r="E190" s="144" t="s">
        <v>144</v>
      </c>
      <c r="F190" s="60">
        <v>-15.88899</v>
      </c>
      <c r="G190" s="14">
        <v>20.772605497999749</v>
      </c>
      <c r="H190" s="60">
        <f t="shared" si="43"/>
        <v>-13.779746688000001</v>
      </c>
      <c r="I190" s="3">
        <v>-13.893000000000001</v>
      </c>
      <c r="J190" s="60">
        <v>-15.88899</v>
      </c>
      <c r="K190" s="60">
        <v>-13.779746688000001</v>
      </c>
      <c r="L190"/>
      <c r="V190" s="10"/>
      <c r="W190" s="10"/>
      <c r="X190" s="10"/>
      <c r="AH190" s="10">
        <f t="shared" si="26"/>
        <v>-16.194557859922181</v>
      </c>
      <c r="AI190" s="10">
        <f t="shared" si="35"/>
        <v>-17.060950847492027</v>
      </c>
      <c r="AJ190" s="10">
        <f t="shared" si="36"/>
        <v>-15.328164872352335</v>
      </c>
      <c r="AM190" s="38">
        <f t="shared" si="27"/>
        <v>-13.83206678085315</v>
      </c>
      <c r="AN190" s="38">
        <f t="shared" si="28"/>
        <v>-13.996098479457256</v>
      </c>
      <c r="AO190" s="38">
        <f t="shared" si="29"/>
        <v>-13.668035082249045</v>
      </c>
      <c r="AP190" s="38">
        <f t="shared" si="30"/>
        <v>-14.160130178061364</v>
      </c>
      <c r="AQ190" s="38">
        <f t="shared" si="31"/>
        <v>-13.504003383644937</v>
      </c>
      <c r="AR190" s="38">
        <f t="shared" si="32"/>
        <v>-14.324161876665469</v>
      </c>
      <c r="AS190" s="38">
        <f t="shared" si="33"/>
        <v>-13.339971685040831</v>
      </c>
    </row>
    <row r="191" spans="1:45">
      <c r="A191" s="3">
        <v>190</v>
      </c>
      <c r="B191" s="98">
        <v>40080</v>
      </c>
      <c r="C191" s="130">
        <v>0.124</v>
      </c>
      <c r="D191" s="131">
        <v>105</v>
      </c>
      <c r="E191" s="145" t="s">
        <v>144</v>
      </c>
      <c r="F191" s="132">
        <v>-15.90278</v>
      </c>
      <c r="G191" s="14">
        <v>20.404130951579251</v>
      </c>
      <c r="H191" s="60">
        <f t="shared" si="43"/>
        <v>-13.793691136000001</v>
      </c>
      <c r="I191" s="3">
        <v>-13.893000000000001</v>
      </c>
      <c r="J191" s="132">
        <v>-15.90278</v>
      </c>
      <c r="K191" s="60">
        <v>-13.793691136000001</v>
      </c>
      <c r="L191"/>
      <c r="V191" s="10"/>
      <c r="W191" s="10"/>
      <c r="X191" s="10"/>
      <c r="AH191" s="10">
        <f t="shared" si="26"/>
        <v>-16.194557859922181</v>
      </c>
      <c r="AI191" s="10">
        <f t="shared" si="35"/>
        <v>-17.060950847492027</v>
      </c>
      <c r="AJ191" s="10">
        <f t="shared" si="36"/>
        <v>-15.328164872352335</v>
      </c>
      <c r="AM191" s="38">
        <f t="shared" si="27"/>
        <v>-13.83206678085315</v>
      </c>
      <c r="AN191" s="38">
        <f t="shared" si="28"/>
        <v>-13.996098479457256</v>
      </c>
      <c r="AO191" s="38">
        <f t="shared" si="29"/>
        <v>-13.668035082249045</v>
      </c>
      <c r="AP191" s="38">
        <f t="shared" si="30"/>
        <v>-14.160130178061364</v>
      </c>
      <c r="AQ191" s="38">
        <f t="shared" si="31"/>
        <v>-13.504003383644937</v>
      </c>
      <c r="AR191" s="38">
        <f t="shared" si="32"/>
        <v>-14.324161876665469</v>
      </c>
      <c r="AS191" s="38">
        <f t="shared" si="33"/>
        <v>-13.339971685040831</v>
      </c>
    </row>
    <row r="192" spans="1:45">
      <c r="A192" s="3">
        <v>191</v>
      </c>
      <c r="B192" s="98">
        <v>40084</v>
      </c>
      <c r="C192" s="77">
        <v>8.8999999999999996E-2</v>
      </c>
      <c r="D192" s="72">
        <v>6</v>
      </c>
      <c r="E192" s="147" t="s">
        <v>45</v>
      </c>
      <c r="F192" s="69">
        <v>-16.244540000000001</v>
      </c>
      <c r="G192" s="14">
        <v>16.952835348875794</v>
      </c>
      <c r="H192" s="14">
        <v>-14.006735168000004</v>
      </c>
      <c r="I192" s="3">
        <v>-13.893000000000001</v>
      </c>
      <c r="J192" s="14">
        <v>-16.244540000000001</v>
      </c>
      <c r="K192" s="14">
        <v>-14.006735168000004</v>
      </c>
      <c r="L192"/>
      <c r="AD192" s="10"/>
      <c r="AE192" s="10"/>
      <c r="AF192" s="10"/>
      <c r="AH192" s="10">
        <f t="shared" si="26"/>
        <v>-16.194557859922181</v>
      </c>
      <c r="AI192" s="10">
        <f t="shared" si="35"/>
        <v>-17.060950847492027</v>
      </c>
      <c r="AJ192" s="10">
        <f t="shared" si="36"/>
        <v>-15.328164872352335</v>
      </c>
      <c r="AM192" s="38">
        <f t="shared" si="27"/>
        <v>-13.83206678085315</v>
      </c>
      <c r="AN192" s="38">
        <f t="shared" si="28"/>
        <v>-13.996098479457256</v>
      </c>
      <c r="AO192" s="38">
        <f t="shared" si="29"/>
        <v>-13.668035082249045</v>
      </c>
      <c r="AP192" s="38">
        <f t="shared" si="30"/>
        <v>-14.160130178061364</v>
      </c>
      <c r="AQ192" s="38">
        <f t="shared" si="31"/>
        <v>-13.504003383644937</v>
      </c>
      <c r="AR192" s="38">
        <f t="shared" si="32"/>
        <v>-14.324161876665469</v>
      </c>
      <c r="AS192" s="38">
        <f t="shared" si="33"/>
        <v>-13.339971685040831</v>
      </c>
    </row>
    <row r="193" spans="1:45">
      <c r="A193" s="3">
        <v>192</v>
      </c>
      <c r="B193" s="98">
        <v>40084</v>
      </c>
      <c r="C193" s="77">
        <v>9.5000000000000001E-2</v>
      </c>
      <c r="D193" s="72">
        <v>17</v>
      </c>
      <c r="E193" s="147" t="s">
        <v>157</v>
      </c>
      <c r="F193" s="69">
        <v>-15.957129999999999</v>
      </c>
      <c r="G193" s="14">
        <v>22.27416291188867</v>
      </c>
      <c r="H193" s="14">
        <v>-13.713806896000003</v>
      </c>
      <c r="I193" s="3">
        <v>-13.893000000000001</v>
      </c>
      <c r="J193" s="14">
        <v>-15.957129999999999</v>
      </c>
      <c r="K193" s="14">
        <v>-13.713806896000003</v>
      </c>
      <c r="L193"/>
      <c r="AD193" s="10"/>
      <c r="AE193" s="10"/>
      <c r="AF193" s="10"/>
      <c r="AH193" s="10">
        <f t="shared" si="26"/>
        <v>-16.194557859922181</v>
      </c>
      <c r="AI193" s="10">
        <f t="shared" si="35"/>
        <v>-17.060950847492027</v>
      </c>
      <c r="AJ193" s="10">
        <f t="shared" si="36"/>
        <v>-15.328164872352335</v>
      </c>
      <c r="AM193" s="38">
        <f t="shared" si="27"/>
        <v>-13.83206678085315</v>
      </c>
      <c r="AN193" s="38">
        <f t="shared" si="28"/>
        <v>-13.996098479457256</v>
      </c>
      <c r="AO193" s="38">
        <f t="shared" si="29"/>
        <v>-13.668035082249045</v>
      </c>
      <c r="AP193" s="38">
        <f t="shared" si="30"/>
        <v>-14.160130178061364</v>
      </c>
      <c r="AQ193" s="38">
        <f t="shared" si="31"/>
        <v>-13.504003383644937</v>
      </c>
      <c r="AR193" s="38">
        <f t="shared" si="32"/>
        <v>-14.324161876665469</v>
      </c>
      <c r="AS193" s="38">
        <f t="shared" si="33"/>
        <v>-13.339971685040831</v>
      </c>
    </row>
    <row r="194" spans="1:45">
      <c r="A194" s="3">
        <v>193</v>
      </c>
      <c r="B194" s="98">
        <v>40084</v>
      </c>
      <c r="C194" s="77">
        <v>0.10299999999999999</v>
      </c>
      <c r="D194" s="72">
        <v>55</v>
      </c>
      <c r="E194" s="147" t="s">
        <v>155</v>
      </c>
      <c r="F194" s="69">
        <v>-15.88772</v>
      </c>
      <c r="G194" s="14">
        <v>21.59851507484823</v>
      </c>
      <c r="H194" s="14">
        <v>-13.643064224000002</v>
      </c>
      <c r="I194" s="3">
        <v>-13.893000000000001</v>
      </c>
      <c r="J194" s="14">
        <v>-15.88772</v>
      </c>
      <c r="K194" s="14">
        <v>-13.643064224000002</v>
      </c>
      <c r="L194"/>
      <c r="AD194" s="10"/>
      <c r="AE194" s="10"/>
      <c r="AF194" s="10"/>
      <c r="AH194" s="10">
        <f t="shared" ref="AH194:AH257" si="44">$AF$2</f>
        <v>-16.194557859922181</v>
      </c>
      <c r="AI194" s="10">
        <f t="shared" si="35"/>
        <v>-17.060950847492027</v>
      </c>
      <c r="AJ194" s="10">
        <f t="shared" si="36"/>
        <v>-15.328164872352335</v>
      </c>
      <c r="AM194" s="38">
        <f t="shared" ref="AM194:AM257" si="45">$M$49</f>
        <v>-13.83206678085315</v>
      </c>
      <c r="AN194" s="38">
        <f t="shared" ref="AN194:AN257" si="46">$M$49-$M$50</f>
        <v>-13.996098479457256</v>
      </c>
      <c r="AO194" s="38">
        <f t="shared" ref="AO194:AO257" si="47">$M$49+$M$50</f>
        <v>-13.668035082249045</v>
      </c>
      <c r="AP194" s="38">
        <f t="shared" ref="AP194:AP257" si="48">$M$49-(2*$M$50)</f>
        <v>-14.160130178061364</v>
      </c>
      <c r="AQ194" s="38">
        <f t="shared" ref="AQ194:AQ257" si="49">$M$49+(2*$M$50)</f>
        <v>-13.504003383644937</v>
      </c>
      <c r="AR194" s="38">
        <f t="shared" ref="AR194:AR257" si="50">$M$49-(3*$M$50)</f>
        <v>-14.324161876665469</v>
      </c>
      <c r="AS194" s="38">
        <f t="shared" ref="AS194:AS257" si="51">$M$49+(3*$M$50)</f>
        <v>-13.339971685040831</v>
      </c>
    </row>
    <row r="195" spans="1:45">
      <c r="A195" s="3">
        <v>194</v>
      </c>
      <c r="B195" s="98">
        <v>40084</v>
      </c>
      <c r="C195" s="77">
        <v>9.9000000000000005E-2</v>
      </c>
      <c r="D195" s="72">
        <v>61</v>
      </c>
      <c r="E195" s="147" t="s">
        <v>158</v>
      </c>
      <c r="F195" s="69">
        <v>-15.88063</v>
      </c>
      <c r="G195" s="14">
        <v>21.115918171387026</v>
      </c>
      <c r="H195" s="14">
        <v>-13.635838096000002</v>
      </c>
      <c r="I195" s="3">
        <v>-13.893000000000001</v>
      </c>
      <c r="J195" s="14">
        <v>-15.88063</v>
      </c>
      <c r="K195" s="14">
        <v>-13.635838096000002</v>
      </c>
      <c r="L195"/>
      <c r="AD195" s="10"/>
      <c r="AE195" s="10"/>
      <c r="AF195" s="10"/>
      <c r="AH195" s="10">
        <f t="shared" si="44"/>
        <v>-16.194557859922181</v>
      </c>
      <c r="AI195" s="10">
        <f t="shared" si="35"/>
        <v>-17.060950847492027</v>
      </c>
      <c r="AJ195" s="10">
        <f t="shared" si="36"/>
        <v>-15.328164872352335</v>
      </c>
      <c r="AM195" s="38">
        <f t="shared" si="45"/>
        <v>-13.83206678085315</v>
      </c>
      <c r="AN195" s="38">
        <f t="shared" si="46"/>
        <v>-13.996098479457256</v>
      </c>
      <c r="AO195" s="38">
        <f t="shared" si="47"/>
        <v>-13.668035082249045</v>
      </c>
      <c r="AP195" s="38">
        <f t="shared" si="48"/>
        <v>-14.160130178061364</v>
      </c>
      <c r="AQ195" s="38">
        <f t="shared" si="49"/>
        <v>-13.504003383644937</v>
      </c>
      <c r="AR195" s="38">
        <f t="shared" si="50"/>
        <v>-14.324161876665469</v>
      </c>
      <c r="AS195" s="38">
        <f t="shared" si="51"/>
        <v>-13.339971685040831</v>
      </c>
    </row>
    <row r="196" spans="1:45">
      <c r="A196" s="3">
        <v>195</v>
      </c>
      <c r="B196" s="98">
        <v>40084</v>
      </c>
      <c r="C196" s="77">
        <v>0.106</v>
      </c>
      <c r="D196" s="72">
        <v>92</v>
      </c>
      <c r="E196" s="147" t="s">
        <v>159</v>
      </c>
      <c r="F196" s="69">
        <v>-16.097079999999998</v>
      </c>
      <c r="G196" s="14">
        <v>20.811751624360863</v>
      </c>
      <c r="H196" s="14">
        <v>-13.856443936</v>
      </c>
      <c r="I196" s="3">
        <v>-13.893000000000001</v>
      </c>
      <c r="J196" s="14">
        <v>-16.097079999999998</v>
      </c>
      <c r="K196" s="14">
        <v>-13.856443936</v>
      </c>
      <c r="L196"/>
      <c r="AD196" s="10"/>
      <c r="AE196" s="10"/>
      <c r="AF196" s="10"/>
      <c r="AH196" s="10">
        <f t="shared" si="44"/>
        <v>-16.194557859922181</v>
      </c>
      <c r="AI196" s="10">
        <f t="shared" si="35"/>
        <v>-17.060950847492027</v>
      </c>
      <c r="AJ196" s="10">
        <f t="shared" si="36"/>
        <v>-15.328164872352335</v>
      </c>
      <c r="AM196" s="38">
        <f t="shared" si="45"/>
        <v>-13.83206678085315</v>
      </c>
      <c r="AN196" s="38">
        <f t="shared" si="46"/>
        <v>-13.996098479457256</v>
      </c>
      <c r="AO196" s="38">
        <f t="shared" si="47"/>
        <v>-13.668035082249045</v>
      </c>
      <c r="AP196" s="38">
        <f t="shared" si="48"/>
        <v>-14.160130178061364</v>
      </c>
      <c r="AQ196" s="38">
        <f t="shared" si="49"/>
        <v>-13.504003383644937</v>
      </c>
      <c r="AR196" s="38">
        <f t="shared" si="50"/>
        <v>-14.324161876665469</v>
      </c>
      <c r="AS196" s="38">
        <f t="shared" si="51"/>
        <v>-13.339971685040831</v>
      </c>
    </row>
    <row r="197" spans="1:45">
      <c r="A197" s="3">
        <v>196</v>
      </c>
      <c r="B197" s="98">
        <v>40084</v>
      </c>
      <c r="C197" s="77">
        <v>0.10199999999999999</v>
      </c>
      <c r="D197" s="72">
        <v>97</v>
      </c>
      <c r="E197" s="147" t="s">
        <v>156</v>
      </c>
      <c r="F197" s="69">
        <v>-15.98565</v>
      </c>
      <c r="G197" s="14">
        <v>19.893336577878735</v>
      </c>
      <c r="H197" s="14">
        <v>-13.742874480000003</v>
      </c>
      <c r="I197" s="3">
        <v>-13.893000000000001</v>
      </c>
      <c r="J197" s="14">
        <v>-15.98565</v>
      </c>
      <c r="K197" s="14">
        <v>-13.742874480000003</v>
      </c>
      <c r="L197"/>
      <c r="AD197" s="10"/>
      <c r="AE197" s="10"/>
      <c r="AF197" s="10"/>
      <c r="AH197" s="10">
        <f t="shared" si="44"/>
        <v>-16.194557859922181</v>
      </c>
      <c r="AI197" s="10">
        <f t="shared" si="35"/>
        <v>-17.060950847492027</v>
      </c>
      <c r="AJ197" s="10">
        <f t="shared" si="36"/>
        <v>-15.328164872352335</v>
      </c>
      <c r="AM197" s="38">
        <f t="shared" si="45"/>
        <v>-13.83206678085315</v>
      </c>
      <c r="AN197" s="38">
        <f t="shared" si="46"/>
        <v>-13.996098479457256</v>
      </c>
      <c r="AO197" s="38">
        <f t="shared" si="47"/>
        <v>-13.668035082249045</v>
      </c>
      <c r="AP197" s="38">
        <f t="shared" si="48"/>
        <v>-14.160130178061364</v>
      </c>
      <c r="AQ197" s="38">
        <f t="shared" si="49"/>
        <v>-13.504003383644937</v>
      </c>
      <c r="AR197" s="38">
        <f t="shared" si="50"/>
        <v>-14.324161876665469</v>
      </c>
      <c r="AS197" s="38">
        <f t="shared" si="51"/>
        <v>-13.339971685040831</v>
      </c>
    </row>
    <row r="198" spans="1:45">
      <c r="A198" s="3">
        <v>197</v>
      </c>
      <c r="B198" s="98">
        <v>40085</v>
      </c>
      <c r="C198" s="77">
        <v>0.10299999999999999</v>
      </c>
      <c r="D198" s="72">
        <v>6</v>
      </c>
      <c r="E198" s="147" t="s">
        <v>45</v>
      </c>
      <c r="F198" s="69">
        <v>-15.93003</v>
      </c>
      <c r="G198" s="14">
        <v>20.307651758290557</v>
      </c>
      <c r="H198" s="14">
        <v>-13.894715135000002</v>
      </c>
      <c r="I198" s="3">
        <v>-13.893000000000001</v>
      </c>
      <c r="J198" s="14">
        <v>-15.93003</v>
      </c>
      <c r="K198" s="14">
        <v>-13.894715135000002</v>
      </c>
      <c r="L198"/>
      <c r="AB198" s="10"/>
      <c r="AC198" s="10"/>
      <c r="AD198" s="10"/>
      <c r="AH198" s="10">
        <f t="shared" si="44"/>
        <v>-16.194557859922181</v>
      </c>
      <c r="AI198" s="10">
        <f t="shared" ref="AI198:AI261" si="52">AH198-(3*$AF$3)</f>
        <v>-17.060950847492027</v>
      </c>
      <c r="AJ198" s="10">
        <f t="shared" ref="AJ198:AJ261" si="53">AH198+(3*$AF$3)</f>
        <v>-15.328164872352335</v>
      </c>
      <c r="AM198" s="38">
        <f t="shared" si="45"/>
        <v>-13.83206678085315</v>
      </c>
      <c r="AN198" s="38">
        <f t="shared" si="46"/>
        <v>-13.996098479457256</v>
      </c>
      <c r="AO198" s="38">
        <f t="shared" si="47"/>
        <v>-13.668035082249045</v>
      </c>
      <c r="AP198" s="38">
        <f t="shared" si="48"/>
        <v>-14.160130178061364</v>
      </c>
      <c r="AQ198" s="38">
        <f t="shared" si="49"/>
        <v>-13.504003383644937</v>
      </c>
      <c r="AR198" s="38">
        <f t="shared" si="50"/>
        <v>-14.324161876665469</v>
      </c>
      <c r="AS198" s="38">
        <f t="shared" si="51"/>
        <v>-13.339971685040831</v>
      </c>
    </row>
    <row r="199" spans="1:45">
      <c r="A199" s="3">
        <v>198</v>
      </c>
      <c r="B199" s="98">
        <v>40085</v>
      </c>
      <c r="C199" s="77">
        <v>0.1</v>
      </c>
      <c r="D199" s="72">
        <v>17</v>
      </c>
      <c r="E199" s="147" t="s">
        <v>157</v>
      </c>
      <c r="F199" s="69">
        <v>-15.935140000000001</v>
      </c>
      <c r="G199" s="14">
        <v>21.084828843344241</v>
      </c>
      <c r="H199" s="14">
        <v>-13.899848129999999</v>
      </c>
      <c r="I199" s="3">
        <v>-13.893000000000001</v>
      </c>
      <c r="J199" s="14">
        <v>-15.935140000000001</v>
      </c>
      <c r="K199" s="14">
        <v>-13.899848129999999</v>
      </c>
      <c r="L199"/>
      <c r="AB199" s="10"/>
      <c r="AC199" s="10"/>
      <c r="AD199" s="10"/>
      <c r="AH199" s="10">
        <f t="shared" si="44"/>
        <v>-16.194557859922181</v>
      </c>
      <c r="AI199" s="10">
        <f t="shared" si="52"/>
        <v>-17.060950847492027</v>
      </c>
      <c r="AJ199" s="10">
        <f t="shared" si="53"/>
        <v>-15.328164872352335</v>
      </c>
      <c r="AM199" s="38">
        <f t="shared" si="45"/>
        <v>-13.83206678085315</v>
      </c>
      <c r="AN199" s="38">
        <f t="shared" si="46"/>
        <v>-13.996098479457256</v>
      </c>
      <c r="AO199" s="38">
        <f t="shared" si="47"/>
        <v>-13.668035082249045</v>
      </c>
      <c r="AP199" s="38">
        <f t="shared" si="48"/>
        <v>-14.160130178061364</v>
      </c>
      <c r="AQ199" s="38">
        <f t="shared" si="49"/>
        <v>-13.504003383644937</v>
      </c>
      <c r="AR199" s="38">
        <f t="shared" si="50"/>
        <v>-14.324161876665469</v>
      </c>
      <c r="AS199" s="38">
        <f t="shared" si="51"/>
        <v>-13.339971685040831</v>
      </c>
    </row>
    <row r="200" spans="1:45">
      <c r="A200" s="3">
        <v>199</v>
      </c>
      <c r="B200" s="98">
        <v>40085</v>
      </c>
      <c r="C200" s="77">
        <v>9.8000000000000004E-2</v>
      </c>
      <c r="D200" s="72">
        <v>55</v>
      </c>
      <c r="E200" s="147" t="s">
        <v>155</v>
      </c>
      <c r="F200" s="69">
        <v>-15.817119999999999</v>
      </c>
      <c r="G200" s="14">
        <v>20.960799576321463</v>
      </c>
      <c r="H200" s="14">
        <v>-13.781297039999998</v>
      </c>
      <c r="I200" s="3">
        <v>-13.893000000000001</v>
      </c>
      <c r="J200" s="14">
        <v>-15.817119999999999</v>
      </c>
      <c r="K200" s="14">
        <v>-13.781297039999998</v>
      </c>
      <c r="L200"/>
      <c r="AB200" s="10"/>
      <c r="AC200" s="10"/>
      <c r="AD200" s="10"/>
      <c r="AH200" s="10">
        <f t="shared" si="44"/>
        <v>-16.194557859922181</v>
      </c>
      <c r="AI200" s="10">
        <f t="shared" si="52"/>
        <v>-17.060950847492027</v>
      </c>
      <c r="AJ200" s="10">
        <f t="shared" si="53"/>
        <v>-15.328164872352335</v>
      </c>
      <c r="AM200" s="38">
        <f t="shared" si="45"/>
        <v>-13.83206678085315</v>
      </c>
      <c r="AN200" s="38">
        <f t="shared" si="46"/>
        <v>-13.996098479457256</v>
      </c>
      <c r="AO200" s="38">
        <f t="shared" si="47"/>
        <v>-13.668035082249045</v>
      </c>
      <c r="AP200" s="38">
        <f t="shared" si="48"/>
        <v>-14.160130178061364</v>
      </c>
      <c r="AQ200" s="38">
        <f t="shared" si="49"/>
        <v>-13.504003383644937</v>
      </c>
      <c r="AR200" s="38">
        <f t="shared" si="50"/>
        <v>-14.324161876665469</v>
      </c>
      <c r="AS200" s="38">
        <f t="shared" si="51"/>
        <v>-13.339971685040831</v>
      </c>
    </row>
    <row r="201" spans="1:45">
      <c r="A201" s="3">
        <v>200</v>
      </c>
      <c r="B201" s="98">
        <v>40085</v>
      </c>
      <c r="C201" s="77">
        <v>0.10100000000000001</v>
      </c>
      <c r="D201" s="72">
        <v>61</v>
      </c>
      <c r="E201" s="147" t="s">
        <v>158</v>
      </c>
      <c r="F201" s="69">
        <v>-15.848000000000001</v>
      </c>
      <c r="G201" s="14">
        <v>20.614655865541422</v>
      </c>
      <c r="H201" s="14">
        <v>-13.812315999999999</v>
      </c>
      <c r="I201" s="3">
        <v>-13.893000000000001</v>
      </c>
      <c r="J201" s="14">
        <v>-15.848000000000001</v>
      </c>
      <c r="K201" s="14">
        <v>-13.812315999999999</v>
      </c>
      <c r="L201"/>
      <c r="AB201" s="10"/>
      <c r="AC201" s="10"/>
      <c r="AD201" s="10"/>
      <c r="AH201" s="10">
        <f t="shared" si="44"/>
        <v>-16.194557859922181</v>
      </c>
      <c r="AI201" s="10">
        <f t="shared" si="52"/>
        <v>-17.060950847492027</v>
      </c>
      <c r="AJ201" s="10">
        <f t="shared" si="53"/>
        <v>-15.328164872352335</v>
      </c>
      <c r="AM201" s="38">
        <f t="shared" si="45"/>
        <v>-13.83206678085315</v>
      </c>
      <c r="AN201" s="38">
        <f t="shared" si="46"/>
        <v>-13.996098479457256</v>
      </c>
      <c r="AO201" s="38">
        <f t="shared" si="47"/>
        <v>-13.668035082249045</v>
      </c>
      <c r="AP201" s="38">
        <f t="shared" si="48"/>
        <v>-14.160130178061364</v>
      </c>
      <c r="AQ201" s="38">
        <f t="shared" si="49"/>
        <v>-13.504003383644937</v>
      </c>
      <c r="AR201" s="38">
        <f t="shared" si="50"/>
        <v>-14.324161876665469</v>
      </c>
      <c r="AS201" s="38">
        <f t="shared" si="51"/>
        <v>-13.339971685040831</v>
      </c>
    </row>
    <row r="202" spans="1:45">
      <c r="A202" s="3">
        <v>201</v>
      </c>
      <c r="B202" s="98">
        <v>40085</v>
      </c>
      <c r="C202" s="77">
        <v>0.104</v>
      </c>
      <c r="D202" s="72">
        <v>92</v>
      </c>
      <c r="E202" s="147" t="s">
        <v>159</v>
      </c>
      <c r="F202" s="69">
        <v>-15.805199999999999</v>
      </c>
      <c r="G202" s="14">
        <v>21.166520638387968</v>
      </c>
      <c r="H202" s="14">
        <v>-13.769323399999998</v>
      </c>
      <c r="I202" s="3">
        <v>-13.893000000000001</v>
      </c>
      <c r="J202" s="14">
        <v>-15.805199999999999</v>
      </c>
      <c r="K202" s="14">
        <v>-13.769323399999998</v>
      </c>
      <c r="L202"/>
      <c r="AB202" s="10"/>
      <c r="AC202" s="10"/>
      <c r="AD202" s="10"/>
      <c r="AH202" s="10">
        <f t="shared" si="44"/>
        <v>-16.194557859922181</v>
      </c>
      <c r="AI202" s="10">
        <f t="shared" si="52"/>
        <v>-17.060950847492027</v>
      </c>
      <c r="AJ202" s="10">
        <f t="shared" si="53"/>
        <v>-15.328164872352335</v>
      </c>
      <c r="AM202" s="38">
        <f t="shared" si="45"/>
        <v>-13.83206678085315</v>
      </c>
      <c r="AN202" s="38">
        <f t="shared" si="46"/>
        <v>-13.996098479457256</v>
      </c>
      <c r="AO202" s="38">
        <f t="shared" si="47"/>
        <v>-13.668035082249045</v>
      </c>
      <c r="AP202" s="38">
        <f t="shared" si="48"/>
        <v>-14.160130178061364</v>
      </c>
      <c r="AQ202" s="38">
        <f t="shared" si="49"/>
        <v>-13.504003383644937</v>
      </c>
      <c r="AR202" s="38">
        <f t="shared" si="50"/>
        <v>-14.324161876665469</v>
      </c>
      <c r="AS202" s="38">
        <f t="shared" si="51"/>
        <v>-13.339971685040831</v>
      </c>
    </row>
    <row r="203" spans="1:45">
      <c r="A203" s="3">
        <v>202</v>
      </c>
      <c r="B203" s="98">
        <v>40085</v>
      </c>
      <c r="C203" s="77">
        <v>0.11</v>
      </c>
      <c r="D203" s="72">
        <v>97</v>
      </c>
      <c r="E203" s="147" t="s">
        <v>156</v>
      </c>
      <c r="F203" s="69">
        <v>-15.7006</v>
      </c>
      <c r="G203" s="14">
        <v>20.076802606572301</v>
      </c>
      <c r="H203" s="14">
        <v>-13.664252699999999</v>
      </c>
      <c r="I203" s="3">
        <v>-13.893000000000001</v>
      </c>
      <c r="J203" s="14">
        <v>-15.7006</v>
      </c>
      <c r="K203" s="14">
        <v>-13.664252699999999</v>
      </c>
      <c r="L203"/>
      <c r="AB203" s="10"/>
      <c r="AC203" s="10"/>
      <c r="AD203" s="10"/>
      <c r="AH203" s="10">
        <f t="shared" si="44"/>
        <v>-16.194557859922181</v>
      </c>
      <c r="AI203" s="10">
        <f t="shared" si="52"/>
        <v>-17.060950847492027</v>
      </c>
      <c r="AJ203" s="10">
        <f t="shared" si="53"/>
        <v>-15.328164872352335</v>
      </c>
      <c r="AM203" s="38">
        <f t="shared" si="45"/>
        <v>-13.83206678085315</v>
      </c>
      <c r="AN203" s="38">
        <f t="shared" si="46"/>
        <v>-13.996098479457256</v>
      </c>
      <c r="AO203" s="38">
        <f t="shared" si="47"/>
        <v>-13.668035082249045</v>
      </c>
      <c r="AP203" s="38">
        <f t="shared" si="48"/>
        <v>-14.160130178061364</v>
      </c>
      <c r="AQ203" s="38">
        <f t="shared" si="49"/>
        <v>-13.504003383644937</v>
      </c>
      <c r="AR203" s="38">
        <f t="shared" si="50"/>
        <v>-14.324161876665469</v>
      </c>
      <c r="AS203" s="38">
        <f t="shared" si="51"/>
        <v>-13.339971685040831</v>
      </c>
    </row>
    <row r="204" spans="1:45">
      <c r="A204" s="3">
        <v>203</v>
      </c>
      <c r="B204" s="98">
        <v>40086</v>
      </c>
      <c r="C204" s="77">
        <v>0.105</v>
      </c>
      <c r="D204" s="72">
        <v>6</v>
      </c>
      <c r="E204" s="147" t="s">
        <v>45</v>
      </c>
      <c r="F204" s="14">
        <v>-15.972580000000001</v>
      </c>
      <c r="G204" s="14">
        <v>21.307373292185606</v>
      </c>
      <c r="H204" s="14">
        <v>-13.896508542000001</v>
      </c>
      <c r="I204" s="3">
        <v>-13.893000000000001</v>
      </c>
      <c r="J204" s="14">
        <v>-15.972580000000001</v>
      </c>
      <c r="K204" s="14">
        <v>-13.896508542000001</v>
      </c>
      <c r="L204"/>
      <c r="AA204" s="10"/>
      <c r="AB204" s="10"/>
      <c r="AC204" s="10"/>
      <c r="AH204" s="10">
        <f t="shared" si="44"/>
        <v>-16.194557859922181</v>
      </c>
      <c r="AI204" s="10">
        <f t="shared" si="52"/>
        <v>-17.060950847492027</v>
      </c>
      <c r="AJ204" s="10">
        <f t="shared" si="53"/>
        <v>-15.328164872352335</v>
      </c>
      <c r="AM204" s="38">
        <f t="shared" si="45"/>
        <v>-13.83206678085315</v>
      </c>
      <c r="AN204" s="38">
        <f t="shared" si="46"/>
        <v>-13.996098479457256</v>
      </c>
      <c r="AO204" s="38">
        <f t="shared" si="47"/>
        <v>-13.668035082249045</v>
      </c>
      <c r="AP204" s="38">
        <f t="shared" si="48"/>
        <v>-14.160130178061364</v>
      </c>
      <c r="AQ204" s="38">
        <f t="shared" si="49"/>
        <v>-13.504003383644937</v>
      </c>
      <c r="AR204" s="38">
        <f t="shared" si="50"/>
        <v>-14.324161876665469</v>
      </c>
      <c r="AS204" s="38">
        <f t="shared" si="51"/>
        <v>-13.339971685040831</v>
      </c>
    </row>
    <row r="205" spans="1:45">
      <c r="A205" s="3">
        <v>204</v>
      </c>
      <c r="B205" s="98">
        <v>40086</v>
      </c>
      <c r="C205" s="77">
        <v>0.1</v>
      </c>
      <c r="D205" s="72">
        <v>17</v>
      </c>
      <c r="E205" s="147" t="s">
        <v>157</v>
      </c>
      <c r="F205" s="14">
        <v>-15.94985</v>
      </c>
      <c r="G205" s="14">
        <v>19.850428009653513</v>
      </c>
      <c r="H205" s="14">
        <v>-13.873553514999999</v>
      </c>
      <c r="I205" s="3">
        <v>-13.893000000000001</v>
      </c>
      <c r="J205" s="14">
        <v>-15.94985</v>
      </c>
      <c r="K205" s="14">
        <v>-13.873553514999999</v>
      </c>
      <c r="L205"/>
      <c r="AA205" s="10"/>
      <c r="AB205" s="10"/>
      <c r="AC205" s="10"/>
      <c r="AH205" s="10">
        <f t="shared" si="44"/>
        <v>-16.194557859922181</v>
      </c>
      <c r="AI205" s="10">
        <f t="shared" si="52"/>
        <v>-17.060950847492027</v>
      </c>
      <c r="AJ205" s="10">
        <f t="shared" si="53"/>
        <v>-15.328164872352335</v>
      </c>
      <c r="AM205" s="38">
        <f t="shared" si="45"/>
        <v>-13.83206678085315</v>
      </c>
      <c r="AN205" s="38">
        <f t="shared" si="46"/>
        <v>-13.996098479457256</v>
      </c>
      <c r="AO205" s="38">
        <f t="shared" si="47"/>
        <v>-13.668035082249045</v>
      </c>
      <c r="AP205" s="38">
        <f t="shared" si="48"/>
        <v>-14.160130178061364</v>
      </c>
      <c r="AQ205" s="38">
        <f t="shared" si="49"/>
        <v>-13.504003383644937</v>
      </c>
      <c r="AR205" s="38">
        <f t="shared" si="50"/>
        <v>-14.324161876665469</v>
      </c>
      <c r="AS205" s="38">
        <f t="shared" si="51"/>
        <v>-13.339971685040831</v>
      </c>
    </row>
    <row r="206" spans="1:45">
      <c r="A206" s="3">
        <v>205</v>
      </c>
      <c r="B206" s="98">
        <v>40086</v>
      </c>
      <c r="C206" s="77">
        <v>0.108</v>
      </c>
      <c r="D206" s="72">
        <v>55</v>
      </c>
      <c r="E206" s="147" t="s">
        <v>169</v>
      </c>
      <c r="F206" s="14">
        <v>-15.716010000000001</v>
      </c>
      <c r="G206" s="14">
        <v>21.291632292893674</v>
      </c>
      <c r="H206" s="14">
        <v>-13.637398499000001</v>
      </c>
      <c r="I206" s="3">
        <v>-13.893000000000001</v>
      </c>
      <c r="J206" s="14">
        <v>-15.716010000000001</v>
      </c>
      <c r="K206" s="14">
        <v>-13.637398499000001</v>
      </c>
      <c r="L206"/>
      <c r="AA206" s="10"/>
      <c r="AB206" s="10"/>
      <c r="AC206" s="10"/>
      <c r="AH206" s="10">
        <f t="shared" si="44"/>
        <v>-16.194557859922181</v>
      </c>
      <c r="AI206" s="10">
        <f t="shared" si="52"/>
        <v>-17.060950847492027</v>
      </c>
      <c r="AJ206" s="10">
        <f t="shared" si="53"/>
        <v>-15.328164872352335</v>
      </c>
      <c r="AM206" s="38">
        <f t="shared" si="45"/>
        <v>-13.83206678085315</v>
      </c>
      <c r="AN206" s="38">
        <f t="shared" si="46"/>
        <v>-13.996098479457256</v>
      </c>
      <c r="AO206" s="38">
        <f t="shared" si="47"/>
        <v>-13.668035082249045</v>
      </c>
      <c r="AP206" s="38">
        <f t="shared" si="48"/>
        <v>-14.160130178061364</v>
      </c>
      <c r="AQ206" s="38">
        <f t="shared" si="49"/>
        <v>-13.504003383644937</v>
      </c>
      <c r="AR206" s="38">
        <f t="shared" si="50"/>
        <v>-14.324161876665469</v>
      </c>
      <c r="AS206" s="38">
        <f t="shared" si="51"/>
        <v>-13.339971685040831</v>
      </c>
    </row>
    <row r="207" spans="1:45">
      <c r="A207" s="3">
        <v>206</v>
      </c>
      <c r="B207" s="98">
        <v>40086</v>
      </c>
      <c r="C207" s="77">
        <v>9.8000000000000004E-2</v>
      </c>
      <c r="D207" s="72">
        <v>61</v>
      </c>
      <c r="E207" s="147" t="s">
        <v>158</v>
      </c>
      <c r="F207" s="14">
        <v>-15.794280000000001</v>
      </c>
      <c r="G207" s="14">
        <v>20.24896299284314</v>
      </c>
      <c r="H207" s="14">
        <v>-13.716443372000001</v>
      </c>
      <c r="I207" s="3">
        <v>-13.893000000000001</v>
      </c>
      <c r="J207" s="14">
        <v>-15.794280000000001</v>
      </c>
      <c r="K207" s="14">
        <v>-13.716443372000001</v>
      </c>
      <c r="L207"/>
      <c r="AA207" s="10"/>
      <c r="AB207" s="10"/>
      <c r="AC207" s="10"/>
      <c r="AH207" s="10">
        <f t="shared" si="44"/>
        <v>-16.194557859922181</v>
      </c>
      <c r="AI207" s="10">
        <f t="shared" si="52"/>
        <v>-17.060950847492027</v>
      </c>
      <c r="AJ207" s="10">
        <f t="shared" si="53"/>
        <v>-15.328164872352335</v>
      </c>
      <c r="AM207" s="38">
        <f t="shared" si="45"/>
        <v>-13.83206678085315</v>
      </c>
      <c r="AN207" s="38">
        <f t="shared" si="46"/>
        <v>-13.996098479457256</v>
      </c>
      <c r="AO207" s="38">
        <f t="shared" si="47"/>
        <v>-13.668035082249045</v>
      </c>
      <c r="AP207" s="38">
        <f t="shared" si="48"/>
        <v>-14.160130178061364</v>
      </c>
      <c r="AQ207" s="38">
        <f t="shared" si="49"/>
        <v>-13.504003383644937</v>
      </c>
      <c r="AR207" s="38">
        <f t="shared" si="50"/>
        <v>-14.324161876665469</v>
      </c>
      <c r="AS207" s="38">
        <f t="shared" si="51"/>
        <v>-13.339971685040831</v>
      </c>
    </row>
    <row r="208" spans="1:45">
      <c r="A208" s="3">
        <v>207</v>
      </c>
      <c r="B208" s="98">
        <v>40091</v>
      </c>
      <c r="C208" s="57">
        <v>0.121</v>
      </c>
      <c r="D208" s="59">
        <v>6</v>
      </c>
      <c r="E208" s="144" t="s">
        <v>45</v>
      </c>
      <c r="F208" s="60">
        <v>-16.194479999999999</v>
      </c>
      <c r="G208" s="14">
        <v>20.956658538883545</v>
      </c>
      <c r="H208" s="60">
        <f t="shared" ref="H208:H212" si="54">(1.0196*F208)+2.592</f>
        <v>-13.919891807999997</v>
      </c>
      <c r="I208" s="3">
        <v>-13.893000000000001</v>
      </c>
      <c r="J208" s="14">
        <v>-16.194479999999999</v>
      </c>
      <c r="K208" s="14">
        <v>-13.919891807999997</v>
      </c>
      <c r="L208"/>
      <c r="AB208" s="10"/>
      <c r="AC208" s="10"/>
      <c r="AD208" s="10"/>
      <c r="AH208" s="10">
        <f t="shared" si="44"/>
        <v>-16.194557859922181</v>
      </c>
      <c r="AI208" s="10">
        <f t="shared" si="52"/>
        <v>-17.060950847492027</v>
      </c>
      <c r="AJ208" s="10">
        <f t="shared" si="53"/>
        <v>-15.328164872352335</v>
      </c>
      <c r="AM208" s="38">
        <f t="shared" si="45"/>
        <v>-13.83206678085315</v>
      </c>
      <c r="AN208" s="38">
        <f t="shared" si="46"/>
        <v>-13.996098479457256</v>
      </c>
      <c r="AO208" s="38">
        <f t="shared" si="47"/>
        <v>-13.668035082249045</v>
      </c>
      <c r="AP208" s="38">
        <f t="shared" si="48"/>
        <v>-14.160130178061364</v>
      </c>
      <c r="AQ208" s="38">
        <f t="shared" si="49"/>
        <v>-13.504003383644937</v>
      </c>
      <c r="AR208" s="38">
        <f t="shared" si="50"/>
        <v>-14.324161876665469</v>
      </c>
      <c r="AS208" s="38">
        <f t="shared" si="51"/>
        <v>-13.339971685040831</v>
      </c>
    </row>
    <row r="209" spans="1:45">
      <c r="A209" s="3">
        <v>208</v>
      </c>
      <c r="B209" s="98">
        <v>40091</v>
      </c>
      <c r="C209" s="57">
        <v>0.129</v>
      </c>
      <c r="D209" s="59">
        <v>17</v>
      </c>
      <c r="E209" s="139" t="s">
        <v>172</v>
      </c>
      <c r="F209" s="60">
        <v>-15.93183</v>
      </c>
      <c r="G209" s="14">
        <v>21.135966793776195</v>
      </c>
      <c r="H209" s="60">
        <f t="shared" si="54"/>
        <v>-13.652093868</v>
      </c>
      <c r="I209" s="3">
        <v>-13.893000000000001</v>
      </c>
      <c r="J209" s="14">
        <v>-15.93183</v>
      </c>
      <c r="K209" s="14">
        <v>-13.652093868</v>
      </c>
      <c r="L209"/>
      <c r="AB209" s="10"/>
      <c r="AC209" s="10"/>
      <c r="AD209" s="10"/>
      <c r="AH209" s="10">
        <f t="shared" si="44"/>
        <v>-16.194557859922181</v>
      </c>
      <c r="AI209" s="10">
        <f t="shared" si="52"/>
        <v>-17.060950847492027</v>
      </c>
      <c r="AJ209" s="10">
        <f t="shared" si="53"/>
        <v>-15.328164872352335</v>
      </c>
      <c r="AM209" s="38">
        <f t="shared" si="45"/>
        <v>-13.83206678085315</v>
      </c>
      <c r="AN209" s="38">
        <f t="shared" si="46"/>
        <v>-13.996098479457256</v>
      </c>
      <c r="AO209" s="38">
        <f t="shared" si="47"/>
        <v>-13.668035082249045</v>
      </c>
      <c r="AP209" s="38">
        <f t="shared" si="48"/>
        <v>-14.160130178061364</v>
      </c>
      <c r="AQ209" s="38">
        <f t="shared" si="49"/>
        <v>-13.504003383644937</v>
      </c>
      <c r="AR209" s="38">
        <f t="shared" si="50"/>
        <v>-14.324161876665469</v>
      </c>
      <c r="AS209" s="38">
        <f t="shared" si="51"/>
        <v>-13.339971685040831</v>
      </c>
    </row>
    <row r="210" spans="1:45">
      <c r="A210" s="3">
        <v>209</v>
      </c>
      <c r="B210" s="98">
        <v>40091</v>
      </c>
      <c r="C210" s="57">
        <v>0.124</v>
      </c>
      <c r="D210" s="59">
        <v>55</v>
      </c>
      <c r="E210" s="144" t="s">
        <v>47</v>
      </c>
      <c r="F210" s="60">
        <v>-15.92365</v>
      </c>
      <c r="G210" s="14">
        <v>20.207657841058367</v>
      </c>
      <c r="H210" s="60">
        <f>(1.0196*F210)+2.592</f>
        <v>-13.643753540000001</v>
      </c>
      <c r="I210" s="3">
        <v>-13.893000000000001</v>
      </c>
      <c r="J210" s="14">
        <v>-15.92365</v>
      </c>
      <c r="K210" s="14">
        <v>-13.643753540000001</v>
      </c>
      <c r="L210"/>
      <c r="AB210" s="10"/>
      <c r="AC210" s="10"/>
      <c r="AD210" s="10"/>
      <c r="AH210" s="10">
        <f t="shared" si="44"/>
        <v>-16.194557859922181</v>
      </c>
      <c r="AI210" s="10">
        <f t="shared" si="52"/>
        <v>-17.060950847492027</v>
      </c>
      <c r="AJ210" s="10">
        <f t="shared" si="53"/>
        <v>-15.328164872352335</v>
      </c>
      <c r="AM210" s="38">
        <f t="shared" si="45"/>
        <v>-13.83206678085315</v>
      </c>
      <c r="AN210" s="38">
        <f t="shared" si="46"/>
        <v>-13.996098479457256</v>
      </c>
      <c r="AO210" s="38">
        <f t="shared" si="47"/>
        <v>-13.668035082249045</v>
      </c>
      <c r="AP210" s="38">
        <f t="shared" si="48"/>
        <v>-14.160130178061364</v>
      </c>
      <c r="AQ210" s="38">
        <f t="shared" si="49"/>
        <v>-13.504003383644937</v>
      </c>
      <c r="AR210" s="38">
        <f t="shared" si="50"/>
        <v>-14.324161876665469</v>
      </c>
      <c r="AS210" s="38">
        <f t="shared" si="51"/>
        <v>-13.339971685040831</v>
      </c>
    </row>
    <row r="211" spans="1:45">
      <c r="A211" s="3">
        <v>210</v>
      </c>
      <c r="B211" s="98">
        <v>40091</v>
      </c>
      <c r="C211" s="57">
        <v>0.13100000000000001</v>
      </c>
      <c r="D211" s="59">
        <v>61</v>
      </c>
      <c r="E211" s="144" t="s">
        <v>53</v>
      </c>
      <c r="F211" s="60">
        <v>-15.846450000000001</v>
      </c>
      <c r="G211" s="14">
        <v>22.203144556553998</v>
      </c>
      <c r="H211" s="60">
        <f t="shared" si="54"/>
        <v>-13.565040420000001</v>
      </c>
      <c r="I211" s="3">
        <v>-13.893000000000001</v>
      </c>
      <c r="J211" s="14">
        <v>-15.846450000000001</v>
      </c>
      <c r="K211" s="14">
        <v>-13.565040420000001</v>
      </c>
      <c r="L211"/>
      <c r="AB211" s="10"/>
      <c r="AC211" s="10"/>
      <c r="AD211" s="10"/>
      <c r="AH211" s="10">
        <f t="shared" si="44"/>
        <v>-16.194557859922181</v>
      </c>
      <c r="AI211" s="10">
        <f t="shared" si="52"/>
        <v>-17.060950847492027</v>
      </c>
      <c r="AJ211" s="10">
        <f t="shared" si="53"/>
        <v>-15.328164872352335</v>
      </c>
      <c r="AM211" s="38">
        <f t="shared" si="45"/>
        <v>-13.83206678085315</v>
      </c>
      <c r="AN211" s="38">
        <f t="shared" si="46"/>
        <v>-13.996098479457256</v>
      </c>
      <c r="AO211" s="38">
        <f t="shared" si="47"/>
        <v>-13.668035082249045</v>
      </c>
      <c r="AP211" s="38">
        <f t="shared" si="48"/>
        <v>-14.160130178061364</v>
      </c>
      <c r="AQ211" s="38">
        <f t="shared" si="49"/>
        <v>-13.504003383644937</v>
      </c>
      <c r="AR211" s="38">
        <f t="shared" si="50"/>
        <v>-14.324161876665469</v>
      </c>
      <c r="AS211" s="38">
        <f t="shared" si="51"/>
        <v>-13.339971685040831</v>
      </c>
    </row>
    <row r="212" spans="1:45">
      <c r="A212" s="3">
        <v>211</v>
      </c>
      <c r="B212" s="98">
        <v>40091</v>
      </c>
      <c r="C212" s="57">
        <v>0.108</v>
      </c>
      <c r="D212" s="59">
        <v>92</v>
      </c>
      <c r="E212" s="144" t="s">
        <v>55</v>
      </c>
      <c r="F212" s="60">
        <v>-15.78431</v>
      </c>
      <c r="G212" s="14">
        <v>20.940637964626621</v>
      </c>
      <c r="H212" s="60">
        <f t="shared" si="54"/>
        <v>-13.501682476000001</v>
      </c>
      <c r="I212" s="3">
        <v>-13.893000000000001</v>
      </c>
      <c r="J212" s="14">
        <v>-15.78431</v>
      </c>
      <c r="K212" s="14">
        <v>-13.501682476000001</v>
      </c>
      <c r="L212"/>
      <c r="AB212" s="10"/>
      <c r="AC212" s="10"/>
      <c r="AD212" s="10"/>
      <c r="AH212" s="10">
        <f t="shared" si="44"/>
        <v>-16.194557859922181</v>
      </c>
      <c r="AI212" s="10">
        <f t="shared" si="52"/>
        <v>-17.060950847492027</v>
      </c>
      <c r="AJ212" s="10">
        <f t="shared" si="53"/>
        <v>-15.328164872352335</v>
      </c>
      <c r="AM212" s="38">
        <f t="shared" si="45"/>
        <v>-13.83206678085315</v>
      </c>
      <c r="AN212" s="38">
        <f t="shared" si="46"/>
        <v>-13.996098479457256</v>
      </c>
      <c r="AO212" s="38">
        <f t="shared" si="47"/>
        <v>-13.668035082249045</v>
      </c>
      <c r="AP212" s="38">
        <f t="shared" si="48"/>
        <v>-14.160130178061364</v>
      </c>
      <c r="AQ212" s="38">
        <f t="shared" si="49"/>
        <v>-13.504003383644937</v>
      </c>
      <c r="AR212" s="38">
        <f t="shared" si="50"/>
        <v>-14.324161876665469</v>
      </c>
      <c r="AS212" s="38">
        <f t="shared" si="51"/>
        <v>-13.339971685040831</v>
      </c>
    </row>
    <row r="213" spans="1:45">
      <c r="A213" s="3">
        <v>212</v>
      </c>
      <c r="B213" s="98">
        <v>40091</v>
      </c>
      <c r="C213" s="57">
        <v>0.11899999999999999</v>
      </c>
      <c r="D213" s="59">
        <v>97</v>
      </c>
      <c r="E213" s="139" t="s">
        <v>49</v>
      </c>
      <c r="F213" s="60">
        <v>-15.98358</v>
      </c>
      <c r="G213" s="14">
        <v>21.090544953868854</v>
      </c>
      <c r="H213" s="60">
        <f>(1.0196*F213)+2.592</f>
        <v>-13.704858167999999</v>
      </c>
      <c r="I213" s="3">
        <v>-13.893000000000001</v>
      </c>
      <c r="J213" s="14">
        <v>-15.98358</v>
      </c>
      <c r="K213" s="14">
        <v>-13.704858167999999</v>
      </c>
      <c r="L213"/>
      <c r="AB213" s="10"/>
      <c r="AC213" s="10"/>
      <c r="AD213" s="10"/>
      <c r="AH213" s="10">
        <f t="shared" si="44"/>
        <v>-16.194557859922181</v>
      </c>
      <c r="AI213" s="10">
        <f t="shared" si="52"/>
        <v>-17.060950847492027</v>
      </c>
      <c r="AJ213" s="10">
        <f t="shared" si="53"/>
        <v>-15.328164872352335</v>
      </c>
      <c r="AM213" s="38">
        <f t="shared" si="45"/>
        <v>-13.83206678085315</v>
      </c>
      <c r="AN213" s="38">
        <f t="shared" si="46"/>
        <v>-13.996098479457256</v>
      </c>
      <c r="AO213" s="38">
        <f t="shared" si="47"/>
        <v>-13.668035082249045</v>
      </c>
      <c r="AP213" s="38">
        <f t="shared" si="48"/>
        <v>-14.160130178061364</v>
      </c>
      <c r="AQ213" s="38">
        <f t="shared" si="49"/>
        <v>-13.504003383644937</v>
      </c>
      <c r="AR213" s="38">
        <f t="shared" si="50"/>
        <v>-14.324161876665469</v>
      </c>
      <c r="AS213" s="38">
        <f t="shared" si="51"/>
        <v>-13.339971685040831</v>
      </c>
    </row>
    <row r="214" spans="1:45">
      <c r="A214" s="3">
        <v>213</v>
      </c>
      <c r="B214" s="98">
        <v>40092</v>
      </c>
      <c r="C214" s="57">
        <v>0.125</v>
      </c>
      <c r="D214" s="101">
        <v>6</v>
      </c>
      <c r="E214" s="146" t="s">
        <v>45</v>
      </c>
      <c r="F214" s="60">
        <v>-16.253599999999999</v>
      </c>
      <c r="G214" s="14">
        <v>20.338830038179402</v>
      </c>
      <c r="H214" s="60">
        <v>-13.848838319999999</v>
      </c>
      <c r="I214" s="3">
        <v>-13.893000000000001</v>
      </c>
      <c r="J214" s="14">
        <v>-16.253599999999999</v>
      </c>
      <c r="K214" s="14">
        <v>-13.848838319999999</v>
      </c>
      <c r="L214"/>
      <c r="AB214" s="10"/>
      <c r="AC214" s="10"/>
      <c r="AD214" s="10"/>
      <c r="AH214" s="10">
        <f t="shared" si="44"/>
        <v>-16.194557859922181</v>
      </c>
      <c r="AI214" s="10">
        <f t="shared" si="52"/>
        <v>-17.060950847492027</v>
      </c>
      <c r="AJ214" s="10">
        <f t="shared" si="53"/>
        <v>-15.328164872352335</v>
      </c>
      <c r="AM214" s="38">
        <f t="shared" si="45"/>
        <v>-13.83206678085315</v>
      </c>
      <c r="AN214" s="38">
        <f t="shared" si="46"/>
        <v>-13.996098479457256</v>
      </c>
      <c r="AO214" s="38">
        <f t="shared" si="47"/>
        <v>-13.668035082249045</v>
      </c>
      <c r="AP214" s="38">
        <f t="shared" si="48"/>
        <v>-14.160130178061364</v>
      </c>
      <c r="AQ214" s="38">
        <f t="shared" si="49"/>
        <v>-13.504003383644937</v>
      </c>
      <c r="AR214" s="38">
        <f t="shared" si="50"/>
        <v>-14.324161876665469</v>
      </c>
      <c r="AS214" s="38">
        <f t="shared" si="51"/>
        <v>-13.339971685040831</v>
      </c>
    </row>
    <row r="215" spans="1:45">
      <c r="A215" s="3">
        <v>214</v>
      </c>
      <c r="B215" s="98">
        <v>40092</v>
      </c>
      <c r="C215" s="57">
        <v>0.13400000000000001</v>
      </c>
      <c r="D215" s="101">
        <v>17</v>
      </c>
      <c r="E215" s="146" t="s">
        <v>51</v>
      </c>
      <c r="F215" s="60">
        <v>-16.335380000000001</v>
      </c>
      <c r="G215" s="14">
        <v>20.801940681721529</v>
      </c>
      <c r="H215" s="60">
        <v>-13.930920906000001</v>
      </c>
      <c r="I215" s="3">
        <v>-13.893000000000001</v>
      </c>
      <c r="J215" s="14">
        <v>-16.335380000000001</v>
      </c>
      <c r="K215" s="14">
        <v>-13.930920906000001</v>
      </c>
      <c r="L215"/>
      <c r="AB215" s="10"/>
      <c r="AC215" s="10"/>
      <c r="AD215" s="10"/>
      <c r="AH215" s="10">
        <f t="shared" si="44"/>
        <v>-16.194557859922181</v>
      </c>
      <c r="AI215" s="10">
        <f t="shared" si="52"/>
        <v>-17.060950847492027</v>
      </c>
      <c r="AJ215" s="10">
        <f t="shared" si="53"/>
        <v>-15.328164872352335</v>
      </c>
      <c r="AM215" s="38">
        <f t="shared" si="45"/>
        <v>-13.83206678085315</v>
      </c>
      <c r="AN215" s="38">
        <f t="shared" si="46"/>
        <v>-13.996098479457256</v>
      </c>
      <c r="AO215" s="38">
        <f t="shared" si="47"/>
        <v>-13.668035082249045</v>
      </c>
      <c r="AP215" s="38">
        <f t="shared" si="48"/>
        <v>-14.160130178061364</v>
      </c>
      <c r="AQ215" s="38">
        <f t="shared" si="49"/>
        <v>-13.504003383644937</v>
      </c>
      <c r="AR215" s="38">
        <f t="shared" si="50"/>
        <v>-14.324161876665469</v>
      </c>
      <c r="AS215" s="38">
        <f t="shared" si="51"/>
        <v>-13.339971685040831</v>
      </c>
    </row>
    <row r="216" spans="1:45">
      <c r="A216" s="3">
        <v>215</v>
      </c>
      <c r="B216" s="98">
        <v>40092</v>
      </c>
      <c r="C216" s="57">
        <v>0.11700000000000001</v>
      </c>
      <c r="D216" s="101">
        <v>55</v>
      </c>
      <c r="E216" s="146" t="s">
        <v>47</v>
      </c>
      <c r="F216" s="60">
        <v>-16.21725</v>
      </c>
      <c r="G216" s="14">
        <v>19.919948965780822</v>
      </c>
      <c r="H216" s="60">
        <v>-13.812353824999999</v>
      </c>
      <c r="I216" s="3">
        <v>-13.893000000000001</v>
      </c>
      <c r="J216" s="14">
        <v>-16.21725</v>
      </c>
      <c r="K216" s="14">
        <v>-13.812353824999999</v>
      </c>
      <c r="L216"/>
      <c r="AB216" s="10"/>
      <c r="AC216" s="10"/>
      <c r="AD216" s="10"/>
      <c r="AH216" s="10">
        <f t="shared" si="44"/>
        <v>-16.194557859922181</v>
      </c>
      <c r="AI216" s="10">
        <f t="shared" si="52"/>
        <v>-17.060950847492027</v>
      </c>
      <c r="AJ216" s="10">
        <f t="shared" si="53"/>
        <v>-15.328164872352335</v>
      </c>
      <c r="AM216" s="38">
        <f t="shared" si="45"/>
        <v>-13.83206678085315</v>
      </c>
      <c r="AN216" s="38">
        <f t="shared" si="46"/>
        <v>-13.996098479457256</v>
      </c>
      <c r="AO216" s="38">
        <f t="shared" si="47"/>
        <v>-13.668035082249045</v>
      </c>
      <c r="AP216" s="38">
        <f t="shared" si="48"/>
        <v>-14.160130178061364</v>
      </c>
      <c r="AQ216" s="38">
        <f t="shared" si="49"/>
        <v>-13.504003383644937</v>
      </c>
      <c r="AR216" s="38">
        <f t="shared" si="50"/>
        <v>-14.324161876665469</v>
      </c>
      <c r="AS216" s="38">
        <f t="shared" si="51"/>
        <v>-13.339971685040831</v>
      </c>
    </row>
    <row r="217" spans="1:45">
      <c r="A217" s="3">
        <v>216</v>
      </c>
      <c r="B217" s="98">
        <v>40092</v>
      </c>
      <c r="C217" s="57">
        <v>0.129</v>
      </c>
      <c r="D217" s="101">
        <v>61</v>
      </c>
      <c r="E217" s="146" t="s">
        <v>53</v>
      </c>
      <c r="F217" s="60">
        <v>-16.20994</v>
      </c>
      <c r="G217" s="14">
        <v>20.144217814186909</v>
      </c>
      <c r="H217" s="60">
        <v>-13.805016777999999</v>
      </c>
      <c r="I217" s="3">
        <v>-13.893000000000001</v>
      </c>
      <c r="J217" s="14">
        <v>-16.20994</v>
      </c>
      <c r="K217" s="14">
        <v>-13.805016777999999</v>
      </c>
      <c r="L217"/>
      <c r="AB217" s="10"/>
      <c r="AC217" s="10"/>
      <c r="AD217" s="10"/>
      <c r="AH217" s="10">
        <f t="shared" si="44"/>
        <v>-16.194557859922181</v>
      </c>
      <c r="AI217" s="10">
        <f t="shared" si="52"/>
        <v>-17.060950847492027</v>
      </c>
      <c r="AJ217" s="10">
        <f t="shared" si="53"/>
        <v>-15.328164872352335</v>
      </c>
      <c r="AM217" s="38">
        <f t="shared" si="45"/>
        <v>-13.83206678085315</v>
      </c>
      <c r="AN217" s="38">
        <f t="shared" si="46"/>
        <v>-13.996098479457256</v>
      </c>
      <c r="AO217" s="38">
        <f t="shared" si="47"/>
        <v>-13.668035082249045</v>
      </c>
      <c r="AP217" s="38">
        <f t="shared" si="48"/>
        <v>-14.160130178061364</v>
      </c>
      <c r="AQ217" s="38">
        <f t="shared" si="49"/>
        <v>-13.504003383644937</v>
      </c>
      <c r="AR217" s="38">
        <f t="shared" si="50"/>
        <v>-14.324161876665469</v>
      </c>
      <c r="AS217" s="38">
        <f t="shared" si="51"/>
        <v>-13.339971685040831</v>
      </c>
    </row>
    <row r="218" spans="1:45">
      <c r="A218" s="3">
        <v>217</v>
      </c>
      <c r="B218" s="98">
        <v>40092</v>
      </c>
      <c r="C218" s="57">
        <v>0.13400000000000001</v>
      </c>
      <c r="D218" s="101">
        <v>92</v>
      </c>
      <c r="E218" s="146" t="s">
        <v>55</v>
      </c>
      <c r="F218" s="60">
        <v>-16.182849999999998</v>
      </c>
      <c r="G218" s="14">
        <v>20.947374958805504</v>
      </c>
      <c r="H218" s="60">
        <v>-13.777826545</v>
      </c>
      <c r="I218" s="3">
        <v>-13.893000000000001</v>
      </c>
      <c r="J218" s="14">
        <v>-16.182849999999998</v>
      </c>
      <c r="K218" s="14">
        <v>-13.777826545</v>
      </c>
      <c r="L218"/>
      <c r="AB218" s="10"/>
      <c r="AC218" s="10"/>
      <c r="AD218" s="10"/>
      <c r="AH218" s="10">
        <f t="shared" si="44"/>
        <v>-16.194557859922181</v>
      </c>
      <c r="AI218" s="10">
        <f t="shared" si="52"/>
        <v>-17.060950847492027</v>
      </c>
      <c r="AJ218" s="10">
        <f t="shared" si="53"/>
        <v>-15.328164872352335</v>
      </c>
      <c r="AM218" s="38">
        <f t="shared" si="45"/>
        <v>-13.83206678085315</v>
      </c>
      <c r="AN218" s="38">
        <f t="shared" si="46"/>
        <v>-13.996098479457256</v>
      </c>
      <c r="AO218" s="38">
        <f t="shared" si="47"/>
        <v>-13.668035082249045</v>
      </c>
      <c r="AP218" s="38">
        <f t="shared" si="48"/>
        <v>-14.160130178061364</v>
      </c>
      <c r="AQ218" s="38">
        <f t="shared" si="49"/>
        <v>-13.504003383644937</v>
      </c>
      <c r="AR218" s="38">
        <f t="shared" si="50"/>
        <v>-14.324161876665469</v>
      </c>
      <c r="AS218" s="38">
        <f t="shared" si="51"/>
        <v>-13.339971685040831</v>
      </c>
    </row>
    <row r="219" spans="1:45">
      <c r="A219" s="3">
        <v>218</v>
      </c>
      <c r="B219" s="98">
        <v>40092</v>
      </c>
      <c r="C219" s="57">
        <v>0.126</v>
      </c>
      <c r="D219" s="101">
        <v>97</v>
      </c>
      <c r="E219" s="146" t="s">
        <v>129</v>
      </c>
      <c r="F219" s="60">
        <v>-15.98334</v>
      </c>
      <c r="G219" s="14">
        <v>19.028487685890081</v>
      </c>
      <c r="H219" s="60">
        <v>-13.577578358</v>
      </c>
      <c r="I219" s="3">
        <v>-13.893000000000001</v>
      </c>
      <c r="J219" s="14">
        <v>-15.98334</v>
      </c>
      <c r="K219" s="14">
        <v>-13.577578358</v>
      </c>
      <c r="L219"/>
      <c r="AB219" s="10"/>
      <c r="AC219" s="10"/>
      <c r="AD219" s="10"/>
      <c r="AH219" s="10">
        <f t="shared" si="44"/>
        <v>-16.194557859922181</v>
      </c>
      <c r="AI219" s="10">
        <f t="shared" si="52"/>
        <v>-17.060950847492027</v>
      </c>
      <c r="AJ219" s="10">
        <f t="shared" si="53"/>
        <v>-15.328164872352335</v>
      </c>
      <c r="AM219" s="38">
        <f t="shared" si="45"/>
        <v>-13.83206678085315</v>
      </c>
      <c r="AN219" s="38">
        <f t="shared" si="46"/>
        <v>-13.996098479457256</v>
      </c>
      <c r="AO219" s="38">
        <f t="shared" si="47"/>
        <v>-13.668035082249045</v>
      </c>
      <c r="AP219" s="38">
        <f t="shared" si="48"/>
        <v>-14.160130178061364</v>
      </c>
      <c r="AQ219" s="38">
        <f t="shared" si="49"/>
        <v>-13.504003383644937</v>
      </c>
      <c r="AR219" s="38">
        <f t="shared" si="50"/>
        <v>-14.324161876665469</v>
      </c>
      <c r="AS219" s="38">
        <f t="shared" si="51"/>
        <v>-13.339971685040831</v>
      </c>
    </row>
    <row r="220" spans="1:45">
      <c r="A220" s="3">
        <v>219</v>
      </c>
      <c r="B220" s="67">
        <v>40093</v>
      </c>
      <c r="C220" s="77">
        <v>0.104</v>
      </c>
      <c r="D220" s="72">
        <v>6</v>
      </c>
      <c r="E220" s="147" t="s">
        <v>45</v>
      </c>
      <c r="F220" s="69">
        <v>-15.98671</v>
      </c>
      <c r="G220" s="14">
        <v>21.216246824493854</v>
      </c>
      <c r="H220" s="69">
        <v>-13.734366467999997</v>
      </c>
      <c r="I220" s="3">
        <v>-13.893000000000001</v>
      </c>
      <c r="J220" s="69">
        <v>-15.98671</v>
      </c>
      <c r="K220" s="14">
        <v>-13.734366467999997</v>
      </c>
      <c r="L220"/>
      <c r="AE220" s="10"/>
      <c r="AF220" s="10"/>
      <c r="AG220" s="10"/>
      <c r="AH220" s="10">
        <f t="shared" si="44"/>
        <v>-16.194557859922181</v>
      </c>
      <c r="AI220" s="10">
        <f t="shared" si="52"/>
        <v>-17.060950847492027</v>
      </c>
      <c r="AJ220" s="10">
        <f t="shared" si="53"/>
        <v>-15.328164872352335</v>
      </c>
      <c r="AM220" s="38">
        <f t="shared" si="45"/>
        <v>-13.83206678085315</v>
      </c>
      <c r="AN220" s="38">
        <f t="shared" si="46"/>
        <v>-13.996098479457256</v>
      </c>
      <c r="AO220" s="38">
        <f t="shared" si="47"/>
        <v>-13.668035082249045</v>
      </c>
      <c r="AP220" s="38">
        <f t="shared" si="48"/>
        <v>-14.160130178061364</v>
      </c>
      <c r="AQ220" s="38">
        <f t="shared" si="49"/>
        <v>-13.504003383644937</v>
      </c>
      <c r="AR220" s="38">
        <f t="shared" si="50"/>
        <v>-14.324161876665469</v>
      </c>
      <c r="AS220" s="38">
        <f t="shared" si="51"/>
        <v>-13.339971685040831</v>
      </c>
    </row>
    <row r="221" spans="1:45">
      <c r="A221" s="3">
        <v>220</v>
      </c>
      <c r="B221" s="67">
        <v>40093</v>
      </c>
      <c r="C221" s="77">
        <v>9.9000000000000005E-2</v>
      </c>
      <c r="D221" s="72">
        <v>17</v>
      </c>
      <c r="E221" s="147" t="s">
        <v>51</v>
      </c>
      <c r="F221" s="69">
        <v>-16.082820000000002</v>
      </c>
      <c r="G221" s="14">
        <v>21.910467082204597</v>
      </c>
      <c r="H221" s="69">
        <v>-13.831514456000001</v>
      </c>
      <c r="I221" s="3">
        <v>-13.893000000000001</v>
      </c>
      <c r="J221" s="69">
        <v>-16.082820000000002</v>
      </c>
      <c r="K221" s="14">
        <v>-13.831514456000001</v>
      </c>
      <c r="L221"/>
      <c r="AE221" s="10"/>
      <c r="AF221" s="10"/>
      <c r="AG221" s="10"/>
      <c r="AH221" s="10">
        <f t="shared" si="44"/>
        <v>-16.194557859922181</v>
      </c>
      <c r="AI221" s="10">
        <f t="shared" si="52"/>
        <v>-17.060950847492027</v>
      </c>
      <c r="AJ221" s="10">
        <f t="shared" si="53"/>
        <v>-15.328164872352335</v>
      </c>
      <c r="AM221" s="38">
        <f t="shared" si="45"/>
        <v>-13.83206678085315</v>
      </c>
      <c r="AN221" s="38">
        <f t="shared" si="46"/>
        <v>-13.996098479457256</v>
      </c>
      <c r="AO221" s="38">
        <f t="shared" si="47"/>
        <v>-13.668035082249045</v>
      </c>
      <c r="AP221" s="38">
        <f t="shared" si="48"/>
        <v>-14.160130178061364</v>
      </c>
      <c r="AQ221" s="38">
        <f t="shared" si="49"/>
        <v>-13.504003383644937</v>
      </c>
      <c r="AR221" s="38">
        <f t="shared" si="50"/>
        <v>-14.324161876665469</v>
      </c>
      <c r="AS221" s="38">
        <f t="shared" si="51"/>
        <v>-13.339971685040831</v>
      </c>
    </row>
    <row r="222" spans="1:45">
      <c r="A222" s="3">
        <v>221</v>
      </c>
      <c r="B222" s="67">
        <v>40093</v>
      </c>
      <c r="C222" s="77">
        <v>0.108</v>
      </c>
      <c r="D222" s="72">
        <v>55</v>
      </c>
      <c r="E222" s="147" t="s">
        <v>47</v>
      </c>
      <c r="F222" s="69">
        <v>-16.103670000000001</v>
      </c>
      <c r="G222" s="14">
        <v>20.414424951961198</v>
      </c>
      <c r="H222" s="69">
        <v>-13.852589635999998</v>
      </c>
      <c r="I222" s="3">
        <v>-13.893000000000001</v>
      </c>
      <c r="J222" s="69">
        <v>-16.103670000000001</v>
      </c>
      <c r="K222" s="14">
        <v>-13.852589635999998</v>
      </c>
      <c r="L222"/>
      <c r="AE222" s="10"/>
      <c r="AF222" s="10"/>
      <c r="AG222" s="10"/>
      <c r="AH222" s="10">
        <f t="shared" si="44"/>
        <v>-16.194557859922181</v>
      </c>
      <c r="AI222" s="10">
        <f t="shared" si="52"/>
        <v>-17.060950847492027</v>
      </c>
      <c r="AJ222" s="10">
        <f t="shared" si="53"/>
        <v>-15.328164872352335</v>
      </c>
      <c r="AM222" s="38">
        <f t="shared" si="45"/>
        <v>-13.83206678085315</v>
      </c>
      <c r="AN222" s="38">
        <f t="shared" si="46"/>
        <v>-13.996098479457256</v>
      </c>
      <c r="AO222" s="38">
        <f t="shared" si="47"/>
        <v>-13.668035082249045</v>
      </c>
      <c r="AP222" s="38">
        <f t="shared" si="48"/>
        <v>-14.160130178061364</v>
      </c>
      <c r="AQ222" s="38">
        <f t="shared" si="49"/>
        <v>-13.504003383644937</v>
      </c>
      <c r="AR222" s="38">
        <f t="shared" si="50"/>
        <v>-14.324161876665469</v>
      </c>
      <c r="AS222" s="38">
        <f t="shared" si="51"/>
        <v>-13.339971685040831</v>
      </c>
    </row>
    <row r="223" spans="1:45">
      <c r="A223" s="3">
        <v>222</v>
      </c>
      <c r="B223" s="67">
        <v>40093</v>
      </c>
      <c r="C223" s="77">
        <v>0.107</v>
      </c>
      <c r="D223" s="72">
        <v>61</v>
      </c>
      <c r="E223" s="147" t="s">
        <v>53</v>
      </c>
      <c r="F223" s="69">
        <v>-16.218869999999999</v>
      </c>
      <c r="G223" s="14">
        <v>21.924414365645003</v>
      </c>
      <c r="H223" s="69">
        <v>-13.969033795999998</v>
      </c>
      <c r="I223" s="3">
        <v>-13.893000000000001</v>
      </c>
      <c r="J223" s="69">
        <v>-16.218869999999999</v>
      </c>
      <c r="K223" s="14">
        <v>-13.969033795999998</v>
      </c>
      <c r="L223"/>
      <c r="AE223" s="10"/>
      <c r="AF223" s="10"/>
      <c r="AG223" s="10"/>
      <c r="AH223" s="10">
        <f t="shared" si="44"/>
        <v>-16.194557859922181</v>
      </c>
      <c r="AI223" s="10">
        <f t="shared" si="52"/>
        <v>-17.060950847492027</v>
      </c>
      <c r="AJ223" s="10">
        <f t="shared" si="53"/>
        <v>-15.328164872352335</v>
      </c>
      <c r="AM223" s="38">
        <f t="shared" si="45"/>
        <v>-13.83206678085315</v>
      </c>
      <c r="AN223" s="38">
        <f t="shared" si="46"/>
        <v>-13.996098479457256</v>
      </c>
      <c r="AO223" s="38">
        <f t="shared" si="47"/>
        <v>-13.668035082249045</v>
      </c>
      <c r="AP223" s="38">
        <f t="shared" si="48"/>
        <v>-14.160130178061364</v>
      </c>
      <c r="AQ223" s="38">
        <f t="shared" si="49"/>
        <v>-13.504003383644937</v>
      </c>
      <c r="AR223" s="38">
        <f t="shared" si="50"/>
        <v>-14.324161876665469</v>
      </c>
      <c r="AS223" s="38">
        <f t="shared" si="51"/>
        <v>-13.339971685040831</v>
      </c>
    </row>
    <row r="224" spans="1:45">
      <c r="A224" s="3">
        <v>223</v>
      </c>
      <c r="B224" s="67">
        <v>40093</v>
      </c>
      <c r="C224" s="77">
        <v>0.107</v>
      </c>
      <c r="D224" s="72">
        <v>92</v>
      </c>
      <c r="E224" s="147" t="s">
        <v>55</v>
      </c>
      <c r="F224" s="69">
        <v>-15.87702</v>
      </c>
      <c r="G224" s="14">
        <v>21.183852739926145</v>
      </c>
      <c r="H224" s="69">
        <v>-13.623491815999998</v>
      </c>
      <c r="I224" s="3">
        <v>-13.893000000000001</v>
      </c>
      <c r="J224" s="69">
        <v>-15.87702</v>
      </c>
      <c r="K224" s="14">
        <v>-13.623491815999998</v>
      </c>
      <c r="L224"/>
      <c r="AE224" s="10"/>
      <c r="AF224" s="10"/>
      <c r="AG224" s="10"/>
      <c r="AH224" s="10">
        <f t="shared" si="44"/>
        <v>-16.194557859922181</v>
      </c>
      <c r="AI224" s="10">
        <f t="shared" si="52"/>
        <v>-17.060950847492027</v>
      </c>
      <c r="AJ224" s="10">
        <f t="shared" si="53"/>
        <v>-15.328164872352335</v>
      </c>
      <c r="AM224" s="38">
        <f t="shared" si="45"/>
        <v>-13.83206678085315</v>
      </c>
      <c r="AN224" s="38">
        <f t="shared" si="46"/>
        <v>-13.996098479457256</v>
      </c>
      <c r="AO224" s="38">
        <f t="shared" si="47"/>
        <v>-13.668035082249045</v>
      </c>
      <c r="AP224" s="38">
        <f t="shared" si="48"/>
        <v>-14.160130178061364</v>
      </c>
      <c r="AQ224" s="38">
        <f t="shared" si="49"/>
        <v>-13.504003383644937</v>
      </c>
      <c r="AR224" s="38">
        <f t="shared" si="50"/>
        <v>-14.324161876665469</v>
      </c>
      <c r="AS224" s="38">
        <f t="shared" si="51"/>
        <v>-13.339971685040831</v>
      </c>
    </row>
    <row r="225" spans="1:45">
      <c r="A225" s="3">
        <v>224</v>
      </c>
      <c r="B225" s="67">
        <v>40093</v>
      </c>
      <c r="C225" s="77">
        <v>0.105</v>
      </c>
      <c r="D225" s="72">
        <v>97</v>
      </c>
      <c r="E225" s="147" t="s">
        <v>49</v>
      </c>
      <c r="F225" s="69">
        <v>-15.822150000000001</v>
      </c>
      <c r="G225" s="14">
        <v>20.170563792444046</v>
      </c>
      <c r="H225" s="69">
        <v>-13.56802922</v>
      </c>
      <c r="I225" s="3">
        <v>-13.893000000000001</v>
      </c>
      <c r="J225" s="69">
        <v>-15.822150000000001</v>
      </c>
      <c r="K225" s="14">
        <v>-13.56802922</v>
      </c>
      <c r="L225"/>
      <c r="AE225" s="10"/>
      <c r="AF225" s="10"/>
      <c r="AG225" s="10"/>
      <c r="AH225" s="10">
        <f t="shared" si="44"/>
        <v>-16.194557859922181</v>
      </c>
      <c r="AI225" s="10">
        <f t="shared" si="52"/>
        <v>-17.060950847492027</v>
      </c>
      <c r="AJ225" s="10">
        <f t="shared" si="53"/>
        <v>-15.328164872352335</v>
      </c>
      <c r="AM225" s="38">
        <f t="shared" si="45"/>
        <v>-13.83206678085315</v>
      </c>
      <c r="AN225" s="38">
        <f t="shared" si="46"/>
        <v>-13.996098479457256</v>
      </c>
      <c r="AO225" s="38">
        <f t="shared" si="47"/>
        <v>-13.668035082249045</v>
      </c>
      <c r="AP225" s="38">
        <f t="shared" si="48"/>
        <v>-14.160130178061364</v>
      </c>
      <c r="AQ225" s="38">
        <f t="shared" si="49"/>
        <v>-13.504003383644937</v>
      </c>
      <c r="AR225" s="38">
        <f t="shared" si="50"/>
        <v>-14.324161876665469</v>
      </c>
      <c r="AS225" s="38">
        <f t="shared" si="51"/>
        <v>-13.339971685040831</v>
      </c>
    </row>
    <row r="226" spans="1:45">
      <c r="A226" s="3">
        <v>225</v>
      </c>
      <c r="B226" s="67">
        <v>40094</v>
      </c>
      <c r="C226" s="77">
        <v>0.11700000000000001</v>
      </c>
      <c r="D226" s="72">
        <v>6</v>
      </c>
      <c r="E226" s="147" t="s">
        <v>45</v>
      </c>
      <c r="F226" s="69">
        <v>-16.289449999999999</v>
      </c>
      <c r="G226" s="14">
        <v>21.117352919245061</v>
      </c>
      <c r="H226" s="69">
        <v>-13.983797159999996</v>
      </c>
      <c r="I226" s="3">
        <v>-13.893000000000001</v>
      </c>
      <c r="J226" s="69">
        <v>-16.178439999999998</v>
      </c>
      <c r="K226" s="69">
        <v>-13.98010468</v>
      </c>
      <c r="L226"/>
      <c r="AD226" s="10"/>
      <c r="AE226" s="10"/>
      <c r="AF226" s="10"/>
      <c r="AH226" s="10">
        <f t="shared" si="44"/>
        <v>-16.194557859922181</v>
      </c>
      <c r="AI226" s="10">
        <f t="shared" si="52"/>
        <v>-17.060950847492027</v>
      </c>
      <c r="AJ226" s="10">
        <f t="shared" si="53"/>
        <v>-15.328164872352335</v>
      </c>
      <c r="AM226" s="38">
        <f t="shared" si="45"/>
        <v>-13.83206678085315</v>
      </c>
      <c r="AN226" s="38">
        <f t="shared" si="46"/>
        <v>-13.996098479457256</v>
      </c>
      <c r="AO226" s="38">
        <f t="shared" si="47"/>
        <v>-13.668035082249045</v>
      </c>
      <c r="AP226" s="38">
        <f t="shared" si="48"/>
        <v>-14.160130178061364</v>
      </c>
      <c r="AQ226" s="38">
        <f t="shared" si="49"/>
        <v>-13.504003383644937</v>
      </c>
      <c r="AR226" s="38">
        <f t="shared" si="50"/>
        <v>-14.324161876665469</v>
      </c>
      <c r="AS226" s="38">
        <f t="shared" si="51"/>
        <v>-13.339971685040831</v>
      </c>
    </row>
    <row r="227" spans="1:45">
      <c r="A227" s="3">
        <v>226</v>
      </c>
      <c r="B227" s="67">
        <v>40094</v>
      </c>
      <c r="C227" s="77">
        <v>0.122</v>
      </c>
      <c r="D227" s="72">
        <v>17</v>
      </c>
      <c r="E227" s="147" t="s">
        <v>51</v>
      </c>
      <c r="F227" s="69">
        <v>-16.06906</v>
      </c>
      <c r="G227" s="14">
        <v>20.426505523780051</v>
      </c>
      <c r="H227" s="69">
        <v>-13.761467727999998</v>
      </c>
      <c r="I227" s="3">
        <v>-13.893000000000001</v>
      </c>
      <c r="J227" s="69">
        <v>-15.95614</v>
      </c>
      <c r="K227" s="69">
        <v>-13.758471579999998</v>
      </c>
      <c r="L227"/>
      <c r="AD227" s="10"/>
      <c r="AE227" s="10"/>
      <c r="AF227" s="10"/>
      <c r="AH227" s="10">
        <f t="shared" si="44"/>
        <v>-16.194557859922181</v>
      </c>
      <c r="AI227" s="10">
        <f t="shared" si="52"/>
        <v>-17.060950847492027</v>
      </c>
      <c r="AJ227" s="10">
        <f t="shared" si="53"/>
        <v>-15.328164872352335</v>
      </c>
      <c r="AM227" s="38">
        <f t="shared" si="45"/>
        <v>-13.83206678085315</v>
      </c>
      <c r="AN227" s="38">
        <f t="shared" si="46"/>
        <v>-13.996098479457256</v>
      </c>
      <c r="AO227" s="38">
        <f t="shared" si="47"/>
        <v>-13.668035082249045</v>
      </c>
      <c r="AP227" s="38">
        <f t="shared" si="48"/>
        <v>-14.160130178061364</v>
      </c>
      <c r="AQ227" s="38">
        <f t="shared" si="49"/>
        <v>-13.504003383644937</v>
      </c>
      <c r="AR227" s="38">
        <f t="shared" si="50"/>
        <v>-14.324161876665469</v>
      </c>
      <c r="AS227" s="38">
        <f t="shared" si="51"/>
        <v>-13.339971685040831</v>
      </c>
    </row>
    <row r="228" spans="1:45">
      <c r="A228" s="3">
        <v>227</v>
      </c>
      <c r="B228" s="67">
        <v>40094</v>
      </c>
      <c r="C228" s="77">
        <v>0.121</v>
      </c>
      <c r="D228" s="72">
        <v>55</v>
      </c>
      <c r="E228" s="147" t="s">
        <v>47</v>
      </c>
      <c r="F228" s="69">
        <v>-16.002520000000001</v>
      </c>
      <c r="G228" s="14">
        <v>20.840545952851421</v>
      </c>
      <c r="H228" s="69">
        <v>-13.694342176000001</v>
      </c>
      <c r="I228" s="3">
        <v>-13.893000000000001</v>
      </c>
      <c r="J228" s="69">
        <v>-15.890090000000001</v>
      </c>
      <c r="K228" s="69">
        <v>-13.692619730000001</v>
      </c>
      <c r="L228"/>
      <c r="AD228" s="10"/>
      <c r="AE228" s="10"/>
      <c r="AF228" s="10"/>
      <c r="AH228" s="10">
        <f t="shared" si="44"/>
        <v>-16.194557859922181</v>
      </c>
      <c r="AI228" s="10">
        <f t="shared" si="52"/>
        <v>-17.060950847492027</v>
      </c>
      <c r="AJ228" s="10">
        <f t="shared" si="53"/>
        <v>-15.328164872352335</v>
      </c>
      <c r="AM228" s="38">
        <f t="shared" si="45"/>
        <v>-13.83206678085315</v>
      </c>
      <c r="AN228" s="38">
        <f t="shared" si="46"/>
        <v>-13.996098479457256</v>
      </c>
      <c r="AO228" s="38">
        <f t="shared" si="47"/>
        <v>-13.668035082249045</v>
      </c>
      <c r="AP228" s="38">
        <f t="shared" si="48"/>
        <v>-14.160130178061364</v>
      </c>
      <c r="AQ228" s="38">
        <f t="shared" si="49"/>
        <v>-13.504003383644937</v>
      </c>
      <c r="AR228" s="38">
        <f t="shared" si="50"/>
        <v>-14.324161876665469</v>
      </c>
      <c r="AS228" s="38">
        <f t="shared" si="51"/>
        <v>-13.339971685040831</v>
      </c>
    </row>
    <row r="229" spans="1:45">
      <c r="A229" s="3">
        <v>228</v>
      </c>
      <c r="B229" s="67">
        <v>40094</v>
      </c>
      <c r="C229" s="77">
        <v>0.12</v>
      </c>
      <c r="D229" s="72">
        <v>61</v>
      </c>
      <c r="E229" s="147" t="s">
        <v>53</v>
      </c>
      <c r="F229" s="69">
        <v>-16.206939999999999</v>
      </c>
      <c r="G229" s="14">
        <v>21.316195044306834</v>
      </c>
      <c r="H229" s="69">
        <v>-13.900561071999997</v>
      </c>
      <c r="I229" s="3">
        <v>-13.893000000000001</v>
      </c>
      <c r="J229" s="69">
        <v>-16.09872</v>
      </c>
      <c r="K229" s="69">
        <v>-13.900623840000002</v>
      </c>
      <c r="L229"/>
      <c r="AD229" s="10"/>
      <c r="AE229" s="10"/>
      <c r="AF229" s="10"/>
      <c r="AH229" s="10">
        <f t="shared" si="44"/>
        <v>-16.194557859922181</v>
      </c>
      <c r="AI229" s="10">
        <f t="shared" si="52"/>
        <v>-17.060950847492027</v>
      </c>
      <c r="AJ229" s="10">
        <f t="shared" si="53"/>
        <v>-15.328164872352335</v>
      </c>
      <c r="AM229" s="38">
        <f t="shared" si="45"/>
        <v>-13.83206678085315</v>
      </c>
      <c r="AN229" s="38">
        <f t="shared" si="46"/>
        <v>-13.996098479457256</v>
      </c>
      <c r="AO229" s="38">
        <f t="shared" si="47"/>
        <v>-13.668035082249045</v>
      </c>
      <c r="AP229" s="38">
        <f t="shared" si="48"/>
        <v>-14.160130178061364</v>
      </c>
      <c r="AQ229" s="38">
        <f t="shared" si="49"/>
        <v>-13.504003383644937</v>
      </c>
      <c r="AR229" s="38">
        <f t="shared" si="50"/>
        <v>-14.324161876665469</v>
      </c>
      <c r="AS229" s="38">
        <f t="shared" si="51"/>
        <v>-13.339971685040831</v>
      </c>
    </row>
    <row r="230" spans="1:45">
      <c r="A230" s="3">
        <v>229</v>
      </c>
      <c r="B230" s="67">
        <v>40094</v>
      </c>
      <c r="C230" s="77">
        <v>0.12</v>
      </c>
      <c r="D230" s="72">
        <v>92</v>
      </c>
      <c r="E230" s="147" t="s">
        <v>55</v>
      </c>
      <c r="F230" s="69">
        <v>-15.87185</v>
      </c>
      <c r="G230" s="14">
        <v>21.115597205445518</v>
      </c>
      <c r="H230" s="69">
        <v>-13.562522279999998</v>
      </c>
      <c r="I230" s="3">
        <v>-13.893000000000001</v>
      </c>
      <c r="J230" s="69">
        <v>-15.758279999999999</v>
      </c>
      <c r="K230" s="69">
        <v>-13.56120516</v>
      </c>
      <c r="L230"/>
      <c r="AD230" s="10"/>
      <c r="AE230" s="10"/>
      <c r="AF230" s="10"/>
      <c r="AH230" s="10">
        <f t="shared" si="44"/>
        <v>-16.194557859922181</v>
      </c>
      <c r="AI230" s="10">
        <f t="shared" si="52"/>
        <v>-17.060950847492027</v>
      </c>
      <c r="AJ230" s="10">
        <f t="shared" si="53"/>
        <v>-15.328164872352335</v>
      </c>
      <c r="AM230" s="38">
        <f t="shared" si="45"/>
        <v>-13.83206678085315</v>
      </c>
      <c r="AN230" s="38">
        <f t="shared" si="46"/>
        <v>-13.996098479457256</v>
      </c>
      <c r="AO230" s="38">
        <f t="shared" si="47"/>
        <v>-13.668035082249045</v>
      </c>
      <c r="AP230" s="38">
        <f t="shared" si="48"/>
        <v>-14.160130178061364</v>
      </c>
      <c r="AQ230" s="38">
        <f t="shared" si="49"/>
        <v>-13.504003383644937</v>
      </c>
      <c r="AR230" s="38">
        <f t="shared" si="50"/>
        <v>-14.324161876665469</v>
      </c>
      <c r="AS230" s="38">
        <f t="shared" si="51"/>
        <v>-13.339971685040831</v>
      </c>
    </row>
    <row r="231" spans="1:45">
      <c r="A231" s="3">
        <v>230</v>
      </c>
      <c r="B231" s="67">
        <v>40094</v>
      </c>
      <c r="C231" s="77">
        <v>0.11799999999999999</v>
      </c>
      <c r="D231" s="72">
        <v>97</v>
      </c>
      <c r="E231" s="147" t="s">
        <v>49</v>
      </c>
      <c r="F231" s="69">
        <v>-15.872949999999999</v>
      </c>
      <c r="G231" s="14">
        <v>21.204539239993206</v>
      </c>
      <c r="H231" s="69">
        <v>-13.563631959999997</v>
      </c>
      <c r="I231" s="3">
        <v>-13.893000000000001</v>
      </c>
      <c r="J231" s="69">
        <v>-15.75794</v>
      </c>
      <c r="K231" s="69">
        <v>-13.560866179999998</v>
      </c>
      <c r="L231"/>
      <c r="AD231" s="10"/>
      <c r="AE231" s="10"/>
      <c r="AF231" s="10"/>
      <c r="AH231" s="10">
        <f t="shared" si="44"/>
        <v>-16.194557859922181</v>
      </c>
      <c r="AI231" s="10">
        <f t="shared" si="52"/>
        <v>-17.060950847492027</v>
      </c>
      <c r="AJ231" s="10">
        <f t="shared" si="53"/>
        <v>-15.328164872352335</v>
      </c>
      <c r="AM231" s="38">
        <f t="shared" si="45"/>
        <v>-13.83206678085315</v>
      </c>
      <c r="AN231" s="38">
        <f t="shared" si="46"/>
        <v>-13.996098479457256</v>
      </c>
      <c r="AO231" s="38">
        <f t="shared" si="47"/>
        <v>-13.668035082249045</v>
      </c>
      <c r="AP231" s="38">
        <f t="shared" si="48"/>
        <v>-14.160130178061364</v>
      </c>
      <c r="AQ231" s="38">
        <f t="shared" si="49"/>
        <v>-13.504003383644937</v>
      </c>
      <c r="AR231" s="38">
        <f t="shared" si="50"/>
        <v>-14.324161876665469</v>
      </c>
      <c r="AS231" s="38">
        <f t="shared" si="51"/>
        <v>-13.339971685040831</v>
      </c>
    </row>
    <row r="232" spans="1:45" s="47" customFormat="1">
      <c r="A232" s="3">
        <v>231</v>
      </c>
      <c r="B232" s="45">
        <v>40098</v>
      </c>
      <c r="C232" s="7">
        <v>0.121</v>
      </c>
      <c r="D232" s="167">
        <v>6</v>
      </c>
      <c r="E232" s="168" t="s">
        <v>45</v>
      </c>
      <c r="F232" s="22">
        <v>-15.798819999999999</v>
      </c>
      <c r="G232" s="22">
        <v>21.572344073635833</v>
      </c>
      <c r="H232" s="22">
        <v>-13.798534217999997</v>
      </c>
      <c r="I232" s="3">
        <v>-13.893000000000001</v>
      </c>
      <c r="J232" s="22">
        <v>-15.798819999999999</v>
      </c>
      <c r="K232" s="22">
        <v>-13.798534217999997</v>
      </c>
      <c r="L232" s="157" t="s">
        <v>179</v>
      </c>
      <c r="AH232" s="169">
        <f t="shared" si="44"/>
        <v>-16.194557859922181</v>
      </c>
      <c r="AI232" s="169">
        <f t="shared" si="52"/>
        <v>-17.060950847492027</v>
      </c>
      <c r="AJ232" s="169">
        <f t="shared" si="53"/>
        <v>-15.328164872352335</v>
      </c>
      <c r="AM232" s="158">
        <f t="shared" si="45"/>
        <v>-13.83206678085315</v>
      </c>
      <c r="AN232" s="158">
        <f t="shared" si="46"/>
        <v>-13.996098479457256</v>
      </c>
      <c r="AO232" s="158">
        <f t="shared" si="47"/>
        <v>-13.668035082249045</v>
      </c>
      <c r="AP232" s="158">
        <f t="shared" si="48"/>
        <v>-14.160130178061364</v>
      </c>
      <c r="AQ232" s="158">
        <f t="shared" si="49"/>
        <v>-13.504003383644937</v>
      </c>
      <c r="AR232" s="158">
        <f t="shared" si="50"/>
        <v>-14.324161876665469</v>
      </c>
      <c r="AS232" s="158">
        <f t="shared" si="51"/>
        <v>-13.339971685040831</v>
      </c>
    </row>
    <row r="233" spans="1:45" s="47" customFormat="1">
      <c r="A233" s="3">
        <v>232</v>
      </c>
      <c r="B233" s="45">
        <v>40098</v>
      </c>
      <c r="C233" s="7">
        <v>0.124</v>
      </c>
      <c r="D233" s="167">
        <v>17</v>
      </c>
      <c r="E233" s="168" t="s">
        <v>120</v>
      </c>
      <c r="F233" s="22">
        <v>-15.824070000000001</v>
      </c>
      <c r="G233" s="22">
        <v>21.203989987300435</v>
      </c>
      <c r="H233" s="22">
        <v>-13.823907942999998</v>
      </c>
      <c r="I233" s="3">
        <v>-13.893000000000001</v>
      </c>
      <c r="J233" s="22">
        <v>-15.824070000000001</v>
      </c>
      <c r="K233" s="22">
        <v>-13.823907942999998</v>
      </c>
      <c r="L233" s="157" t="s">
        <v>179</v>
      </c>
      <c r="AH233" s="169">
        <f t="shared" si="44"/>
        <v>-16.194557859922181</v>
      </c>
      <c r="AI233" s="169">
        <f t="shared" si="52"/>
        <v>-17.060950847492027</v>
      </c>
      <c r="AJ233" s="169">
        <f t="shared" si="53"/>
        <v>-15.328164872352335</v>
      </c>
      <c r="AM233" s="158">
        <f t="shared" si="45"/>
        <v>-13.83206678085315</v>
      </c>
      <c r="AN233" s="158">
        <f t="shared" si="46"/>
        <v>-13.996098479457256</v>
      </c>
      <c r="AO233" s="158">
        <f t="shared" si="47"/>
        <v>-13.668035082249045</v>
      </c>
      <c r="AP233" s="158">
        <f t="shared" si="48"/>
        <v>-14.160130178061364</v>
      </c>
      <c r="AQ233" s="158">
        <f t="shared" si="49"/>
        <v>-13.504003383644937</v>
      </c>
      <c r="AR233" s="158">
        <f t="shared" si="50"/>
        <v>-14.324161876665469</v>
      </c>
      <c r="AS233" s="158">
        <f t="shared" si="51"/>
        <v>-13.339971685040831</v>
      </c>
    </row>
    <row r="234" spans="1:45" s="47" customFormat="1">
      <c r="A234" s="3">
        <v>233</v>
      </c>
      <c r="B234" s="45">
        <v>40098</v>
      </c>
      <c r="C234" s="7">
        <v>0.115</v>
      </c>
      <c r="D234" s="167">
        <v>39</v>
      </c>
      <c r="E234" s="168" t="s">
        <v>174</v>
      </c>
      <c r="F234" s="22">
        <v>-15.73114</v>
      </c>
      <c r="G234" s="22">
        <v>19.427675850973227</v>
      </c>
      <c r="H234" s="22">
        <v>-13.730522585999998</v>
      </c>
      <c r="I234" s="3">
        <v>-13.893000000000001</v>
      </c>
      <c r="J234" s="22">
        <v>-15.73114</v>
      </c>
      <c r="K234" s="22">
        <v>-13.730522585999998</v>
      </c>
      <c r="L234" s="157" t="s">
        <v>179</v>
      </c>
      <c r="AH234" s="169">
        <f t="shared" si="44"/>
        <v>-16.194557859922181</v>
      </c>
      <c r="AI234" s="169">
        <f t="shared" si="52"/>
        <v>-17.060950847492027</v>
      </c>
      <c r="AJ234" s="169">
        <f t="shared" si="53"/>
        <v>-15.328164872352335</v>
      </c>
      <c r="AM234" s="158">
        <f t="shared" si="45"/>
        <v>-13.83206678085315</v>
      </c>
      <c r="AN234" s="158">
        <f t="shared" si="46"/>
        <v>-13.996098479457256</v>
      </c>
      <c r="AO234" s="158">
        <f t="shared" si="47"/>
        <v>-13.668035082249045</v>
      </c>
      <c r="AP234" s="158">
        <f t="shared" si="48"/>
        <v>-14.160130178061364</v>
      </c>
      <c r="AQ234" s="158">
        <f t="shared" si="49"/>
        <v>-13.504003383644937</v>
      </c>
      <c r="AR234" s="158">
        <f t="shared" si="50"/>
        <v>-14.324161876665469</v>
      </c>
      <c r="AS234" s="158">
        <f t="shared" si="51"/>
        <v>-13.339971685040831</v>
      </c>
    </row>
    <row r="235" spans="1:45" s="47" customFormat="1">
      <c r="A235" s="3">
        <v>234</v>
      </c>
      <c r="B235" s="45">
        <v>40101</v>
      </c>
      <c r="C235" s="7">
        <v>0.12</v>
      </c>
      <c r="D235" s="167">
        <v>70</v>
      </c>
      <c r="E235" s="168" t="s">
        <v>177</v>
      </c>
      <c r="F235" s="22">
        <v>-15.832879999999999</v>
      </c>
      <c r="G235" s="22">
        <v>20.338185693774136</v>
      </c>
      <c r="H235" s="22">
        <v>-13.879088552000001</v>
      </c>
      <c r="I235" s="3">
        <v>-13.893000000000001</v>
      </c>
      <c r="J235" s="22">
        <v>-15.832879999999999</v>
      </c>
      <c r="K235" s="22">
        <v>-13.879088552000001</v>
      </c>
      <c r="L235" s="157" t="s">
        <v>179</v>
      </c>
      <c r="AH235" s="169">
        <f t="shared" si="44"/>
        <v>-16.194557859922181</v>
      </c>
      <c r="AI235" s="169">
        <f t="shared" si="52"/>
        <v>-17.060950847492027</v>
      </c>
      <c r="AJ235" s="169">
        <f t="shared" si="53"/>
        <v>-15.328164872352335</v>
      </c>
      <c r="AM235" s="158">
        <f t="shared" si="45"/>
        <v>-13.83206678085315</v>
      </c>
      <c r="AN235" s="158">
        <f t="shared" si="46"/>
        <v>-13.996098479457256</v>
      </c>
      <c r="AO235" s="158">
        <f t="shared" si="47"/>
        <v>-13.668035082249045</v>
      </c>
      <c r="AP235" s="158">
        <f t="shared" si="48"/>
        <v>-14.160130178061364</v>
      </c>
      <c r="AQ235" s="158">
        <f t="shared" si="49"/>
        <v>-13.504003383644937</v>
      </c>
      <c r="AR235" s="158">
        <f t="shared" si="50"/>
        <v>-14.324161876665469</v>
      </c>
      <c r="AS235" s="158">
        <f t="shared" si="51"/>
        <v>-13.339971685040831</v>
      </c>
    </row>
    <row r="236" spans="1:45" s="47" customFormat="1">
      <c r="A236" s="3">
        <v>235</v>
      </c>
      <c r="B236" s="45">
        <v>40101</v>
      </c>
      <c r="C236" s="7">
        <v>0.128</v>
      </c>
      <c r="D236" s="167">
        <v>92</v>
      </c>
      <c r="E236" s="168" t="s">
        <v>55</v>
      </c>
      <c r="F236" s="22">
        <v>-15.735150000000001</v>
      </c>
      <c r="G236" s="22">
        <v>20.102535911084821</v>
      </c>
      <c r="H236" s="22">
        <v>-13.779609185</v>
      </c>
      <c r="I236" s="3">
        <v>-13.893000000000001</v>
      </c>
      <c r="J236" s="22">
        <v>-15.735150000000001</v>
      </c>
      <c r="K236" s="22">
        <v>-13.779609185</v>
      </c>
      <c r="L236" s="157" t="s">
        <v>179</v>
      </c>
      <c r="AH236" s="169">
        <f t="shared" si="44"/>
        <v>-16.194557859922181</v>
      </c>
      <c r="AI236" s="169">
        <f t="shared" si="52"/>
        <v>-17.060950847492027</v>
      </c>
      <c r="AJ236" s="169">
        <f t="shared" si="53"/>
        <v>-15.328164872352335</v>
      </c>
      <c r="AM236" s="158">
        <f t="shared" si="45"/>
        <v>-13.83206678085315</v>
      </c>
      <c r="AN236" s="158">
        <f t="shared" si="46"/>
        <v>-13.996098479457256</v>
      </c>
      <c r="AO236" s="158">
        <f t="shared" si="47"/>
        <v>-13.668035082249045</v>
      </c>
      <c r="AP236" s="158">
        <f t="shared" si="48"/>
        <v>-14.160130178061364</v>
      </c>
      <c r="AQ236" s="158">
        <f t="shared" si="49"/>
        <v>-13.504003383644937</v>
      </c>
      <c r="AR236" s="158">
        <f t="shared" si="50"/>
        <v>-14.324161876665469</v>
      </c>
      <c r="AS236" s="158">
        <f t="shared" si="51"/>
        <v>-13.339971685040831</v>
      </c>
    </row>
    <row r="237" spans="1:45" s="47" customFormat="1">
      <c r="A237" s="3">
        <v>236</v>
      </c>
      <c r="B237" s="45">
        <v>40101</v>
      </c>
      <c r="C237" s="7">
        <v>0.121</v>
      </c>
      <c r="D237" s="167">
        <v>97</v>
      </c>
      <c r="E237" s="168" t="s">
        <v>129</v>
      </c>
      <c r="F237" s="22">
        <v>-15.66084</v>
      </c>
      <c r="G237" s="22">
        <v>20.773277413055009</v>
      </c>
      <c r="H237" s="22">
        <v>-13.703969036000002</v>
      </c>
      <c r="I237" s="3">
        <v>-13.893000000000001</v>
      </c>
      <c r="J237" s="22">
        <v>-15.66084</v>
      </c>
      <c r="K237" s="22">
        <v>-13.703969036000002</v>
      </c>
      <c r="L237" s="157" t="s">
        <v>179</v>
      </c>
      <c r="AH237" s="169">
        <f t="shared" si="44"/>
        <v>-16.194557859922181</v>
      </c>
      <c r="AI237" s="169">
        <f t="shared" si="52"/>
        <v>-17.060950847492027</v>
      </c>
      <c r="AJ237" s="169">
        <f t="shared" si="53"/>
        <v>-15.328164872352335</v>
      </c>
      <c r="AM237" s="158">
        <f t="shared" si="45"/>
        <v>-13.83206678085315</v>
      </c>
      <c r="AN237" s="158">
        <f t="shared" si="46"/>
        <v>-13.996098479457256</v>
      </c>
      <c r="AO237" s="158">
        <f t="shared" si="47"/>
        <v>-13.668035082249045</v>
      </c>
      <c r="AP237" s="158">
        <f t="shared" si="48"/>
        <v>-14.160130178061364</v>
      </c>
      <c r="AQ237" s="158">
        <f t="shared" si="49"/>
        <v>-13.504003383644937</v>
      </c>
      <c r="AR237" s="158">
        <f t="shared" si="50"/>
        <v>-14.324161876665469</v>
      </c>
      <c r="AS237" s="158">
        <f t="shared" si="51"/>
        <v>-13.339971685040831</v>
      </c>
    </row>
    <row r="238" spans="1:45">
      <c r="A238" s="3">
        <v>237</v>
      </c>
      <c r="B238" s="67">
        <v>40108</v>
      </c>
      <c r="C238" s="77">
        <v>0.158</v>
      </c>
      <c r="D238" s="72">
        <v>17</v>
      </c>
      <c r="E238" s="147" t="s">
        <v>190</v>
      </c>
      <c r="F238" s="69">
        <v>-15.76454</v>
      </c>
      <c r="G238" s="69">
        <v>22.695206890067773</v>
      </c>
      <c r="H238" s="69">
        <v>-13.680426958000002</v>
      </c>
      <c r="I238" s="3">
        <v>-13.893000000000001</v>
      </c>
      <c r="J238" s="69">
        <v>-15.76454</v>
      </c>
      <c r="K238" s="69">
        <v>-13.680426958000002</v>
      </c>
      <c r="M238" s="69">
        <v>-14.391237389999997</v>
      </c>
      <c r="N238" s="72" t="s">
        <v>206</v>
      </c>
      <c r="O238" s="69"/>
      <c r="P238" s="69"/>
      <c r="AH238" s="174">
        <f t="shared" si="44"/>
        <v>-16.194557859922181</v>
      </c>
      <c r="AI238" s="174">
        <f t="shared" si="52"/>
        <v>-17.060950847492027</v>
      </c>
      <c r="AJ238" s="174">
        <f t="shared" si="53"/>
        <v>-15.328164872352335</v>
      </c>
      <c r="AK238" s="172"/>
      <c r="AL238" s="172"/>
      <c r="AM238" s="173">
        <f t="shared" si="45"/>
        <v>-13.83206678085315</v>
      </c>
      <c r="AN238" s="173">
        <f t="shared" si="46"/>
        <v>-13.996098479457256</v>
      </c>
      <c r="AO238" s="173">
        <f t="shared" si="47"/>
        <v>-13.668035082249045</v>
      </c>
      <c r="AP238" s="173">
        <f t="shared" si="48"/>
        <v>-14.160130178061364</v>
      </c>
      <c r="AQ238" s="173">
        <f t="shared" si="49"/>
        <v>-13.504003383644937</v>
      </c>
      <c r="AR238" s="173">
        <f t="shared" si="50"/>
        <v>-14.324161876665469</v>
      </c>
      <c r="AS238" s="173">
        <f t="shared" si="51"/>
        <v>-13.339971685040831</v>
      </c>
    </row>
    <row r="239" spans="1:45">
      <c r="A239" s="3">
        <v>238</v>
      </c>
      <c r="B239" s="67">
        <v>40108</v>
      </c>
      <c r="C239" s="77">
        <v>0.14099999999999999</v>
      </c>
      <c r="D239" s="72">
        <v>62</v>
      </c>
      <c r="E239" s="147" t="s">
        <v>191</v>
      </c>
      <c r="F239" s="69">
        <v>-15.95661</v>
      </c>
      <c r="G239" s="69">
        <v>22.055353907760207</v>
      </c>
      <c r="H239" s="69">
        <v>-13.873975897000001</v>
      </c>
      <c r="I239" s="3">
        <v>-13.893000000000001</v>
      </c>
      <c r="J239" s="69">
        <v>-15.95661</v>
      </c>
      <c r="K239" s="69">
        <v>-13.873975897000001</v>
      </c>
      <c r="M239" s="69">
        <v>-13.984155177999998</v>
      </c>
      <c r="N239" s="72"/>
      <c r="O239" s="69"/>
      <c r="P239" s="69"/>
      <c r="AH239" s="174">
        <f t="shared" si="44"/>
        <v>-16.194557859922181</v>
      </c>
      <c r="AI239" s="174">
        <f t="shared" si="52"/>
        <v>-17.060950847492027</v>
      </c>
      <c r="AJ239" s="174">
        <f t="shared" si="53"/>
        <v>-15.328164872352335</v>
      </c>
      <c r="AK239" s="172"/>
      <c r="AL239" s="172"/>
      <c r="AM239" s="173">
        <f t="shared" si="45"/>
        <v>-13.83206678085315</v>
      </c>
      <c r="AN239" s="173">
        <f t="shared" si="46"/>
        <v>-13.996098479457256</v>
      </c>
      <c r="AO239" s="173">
        <f t="shared" si="47"/>
        <v>-13.668035082249045</v>
      </c>
      <c r="AP239" s="173">
        <f t="shared" si="48"/>
        <v>-14.160130178061364</v>
      </c>
      <c r="AQ239" s="173">
        <f t="shared" si="49"/>
        <v>-13.504003383644937</v>
      </c>
      <c r="AR239" s="173">
        <f t="shared" si="50"/>
        <v>-14.324161876665469</v>
      </c>
      <c r="AS239" s="173">
        <f t="shared" si="51"/>
        <v>-13.339971685040831</v>
      </c>
    </row>
    <row r="240" spans="1:45">
      <c r="A240" s="3">
        <v>239</v>
      </c>
      <c r="B240" s="67">
        <v>40108</v>
      </c>
      <c r="C240" s="77">
        <v>0.123</v>
      </c>
      <c r="D240" s="72">
        <v>107</v>
      </c>
      <c r="E240" s="147" t="s">
        <v>192</v>
      </c>
      <c r="F240" s="69">
        <v>-15.93169</v>
      </c>
      <c r="G240" s="69">
        <v>21.952634889203946</v>
      </c>
      <c r="H240" s="69">
        <v>-13.848864013</v>
      </c>
      <c r="I240" s="3">
        <v>-13.893000000000001</v>
      </c>
      <c r="J240" s="69">
        <v>-15.93169</v>
      </c>
      <c r="K240" s="69">
        <v>-13.848864013</v>
      </c>
      <c r="M240" s="17">
        <v>-13.917321684000003</v>
      </c>
      <c r="N240" s="72"/>
      <c r="O240" s="69"/>
      <c r="P240" s="69"/>
      <c r="AH240" s="174">
        <f t="shared" si="44"/>
        <v>-16.194557859922181</v>
      </c>
      <c r="AI240" s="174">
        <f t="shared" si="52"/>
        <v>-17.060950847492027</v>
      </c>
      <c r="AJ240" s="174">
        <f t="shared" si="53"/>
        <v>-15.328164872352335</v>
      </c>
      <c r="AK240" s="172"/>
      <c r="AL240" s="172"/>
      <c r="AM240" s="173">
        <f t="shared" si="45"/>
        <v>-13.83206678085315</v>
      </c>
      <c r="AN240" s="173">
        <f t="shared" si="46"/>
        <v>-13.996098479457256</v>
      </c>
      <c r="AO240" s="173">
        <f t="shared" si="47"/>
        <v>-13.668035082249045</v>
      </c>
      <c r="AP240" s="173">
        <f t="shared" si="48"/>
        <v>-14.160130178061364</v>
      </c>
      <c r="AQ240" s="173">
        <f t="shared" si="49"/>
        <v>-13.504003383644937</v>
      </c>
      <c r="AR240" s="173">
        <f t="shared" si="50"/>
        <v>-14.324161876665469</v>
      </c>
      <c r="AS240" s="173">
        <f t="shared" si="51"/>
        <v>-13.339971685040831</v>
      </c>
    </row>
    <row r="241" spans="1:45">
      <c r="A241" s="3">
        <v>240</v>
      </c>
      <c r="B241" s="67">
        <v>40113</v>
      </c>
      <c r="C241" s="77">
        <v>0.128</v>
      </c>
      <c r="D241" s="72">
        <v>17</v>
      </c>
      <c r="E241" s="147" t="s">
        <v>196</v>
      </c>
      <c r="F241" s="69">
        <v>-15.784269999999999</v>
      </c>
      <c r="G241" s="69">
        <v>19.923001355498112</v>
      </c>
      <c r="H241" s="69">
        <v>-13.685904388999997</v>
      </c>
      <c r="I241" s="3">
        <v>-13.893000000000001</v>
      </c>
      <c r="J241" s="69">
        <v>-15.663819999999999</v>
      </c>
      <c r="K241" s="69">
        <v>-13.68209865</v>
      </c>
      <c r="M241" s="69">
        <v>-13.839182907999998</v>
      </c>
      <c r="N241" s="72">
        <v>-12.950290000000001</v>
      </c>
      <c r="O241" s="69"/>
      <c r="P241" s="69">
        <v>-14.39124</v>
      </c>
      <c r="AH241" s="174">
        <f t="shared" si="44"/>
        <v>-16.194557859922181</v>
      </c>
      <c r="AI241" s="174">
        <f t="shared" si="52"/>
        <v>-17.060950847492027</v>
      </c>
      <c r="AJ241" s="174">
        <f t="shared" si="53"/>
        <v>-15.328164872352335</v>
      </c>
      <c r="AK241" s="172"/>
      <c r="AL241" s="172"/>
      <c r="AM241" s="173">
        <f t="shared" si="45"/>
        <v>-13.83206678085315</v>
      </c>
      <c r="AN241" s="173">
        <f t="shared" si="46"/>
        <v>-13.996098479457256</v>
      </c>
      <c r="AO241" s="173">
        <f t="shared" si="47"/>
        <v>-13.668035082249045</v>
      </c>
      <c r="AP241" s="173">
        <f t="shared" si="48"/>
        <v>-14.160130178061364</v>
      </c>
      <c r="AQ241" s="173">
        <f t="shared" si="49"/>
        <v>-13.504003383644937</v>
      </c>
      <c r="AR241" s="173">
        <f t="shared" si="50"/>
        <v>-14.324161876665469</v>
      </c>
      <c r="AS241" s="173">
        <f t="shared" si="51"/>
        <v>-13.339971685040831</v>
      </c>
    </row>
    <row r="242" spans="1:45">
      <c r="A242" s="3">
        <v>241</v>
      </c>
      <c r="B242" s="67">
        <v>40113</v>
      </c>
      <c r="C242" s="77">
        <v>0.128</v>
      </c>
      <c r="D242" s="72">
        <v>62</v>
      </c>
      <c r="E242" s="147" t="s">
        <v>197</v>
      </c>
      <c r="F242" s="69">
        <v>-16.034410000000001</v>
      </c>
      <c r="G242" s="69">
        <v>22.082964612706323</v>
      </c>
      <c r="H242" s="69">
        <v>-13.941222286999999</v>
      </c>
      <c r="I242" s="3">
        <v>-13.893000000000001</v>
      </c>
      <c r="J242" s="69">
        <v>-15.928879999999999</v>
      </c>
      <c r="K242" s="69">
        <v>-13.949146600000002</v>
      </c>
      <c r="M242" s="17">
        <v>-13.820260460000002</v>
      </c>
      <c r="N242" s="72" t="s">
        <v>203</v>
      </c>
      <c r="O242" s="69"/>
      <c r="P242" s="69" t="s">
        <v>203</v>
      </c>
      <c r="AH242" s="174">
        <f t="shared" si="44"/>
        <v>-16.194557859922181</v>
      </c>
      <c r="AI242" s="174">
        <f t="shared" si="52"/>
        <v>-17.060950847492027</v>
      </c>
      <c r="AJ242" s="174">
        <f t="shared" si="53"/>
        <v>-15.328164872352335</v>
      </c>
      <c r="AK242" s="172"/>
      <c r="AL242" s="172"/>
      <c r="AM242" s="173">
        <f t="shared" si="45"/>
        <v>-13.83206678085315</v>
      </c>
      <c r="AN242" s="173">
        <f t="shared" si="46"/>
        <v>-13.996098479457256</v>
      </c>
      <c r="AO242" s="173">
        <f t="shared" si="47"/>
        <v>-13.668035082249045</v>
      </c>
      <c r="AP242" s="173">
        <f t="shared" si="48"/>
        <v>-14.160130178061364</v>
      </c>
      <c r="AQ242" s="173">
        <f t="shared" si="49"/>
        <v>-13.504003383644937</v>
      </c>
      <c r="AR242" s="173">
        <f t="shared" si="50"/>
        <v>-14.324161876665469</v>
      </c>
      <c r="AS242" s="173">
        <f t="shared" si="51"/>
        <v>-13.339971685040831</v>
      </c>
    </row>
    <row r="243" spans="1:45">
      <c r="A243" s="3">
        <v>242</v>
      </c>
      <c r="B243" s="67">
        <v>40113</v>
      </c>
      <c r="C243" s="77">
        <v>0.126</v>
      </c>
      <c r="D243" s="72">
        <v>107</v>
      </c>
      <c r="E243" s="147" t="s">
        <v>198</v>
      </c>
      <c r="F243" s="69">
        <v>-15.93444</v>
      </c>
      <c r="G243" s="69">
        <v>21.200371745463528</v>
      </c>
      <c r="H243" s="69">
        <v>-13.839182907999998</v>
      </c>
      <c r="I243" s="3">
        <v>-13.893000000000001</v>
      </c>
      <c r="J243" s="69">
        <v>-15.821429999999999</v>
      </c>
      <c r="K243" s="69">
        <v>-13.840890725000001</v>
      </c>
      <c r="M243" s="69">
        <v>-13.807629695999999</v>
      </c>
      <c r="N243" s="72" t="s">
        <v>200</v>
      </c>
      <c r="O243" s="77">
        <f>(M247-M246)/(M247-M238)</f>
        <v>0.50613436327657968</v>
      </c>
      <c r="P243" s="69">
        <f>(M239-M238)/(M247-M238)</f>
        <v>0.28250973895296011</v>
      </c>
      <c r="AH243" s="174">
        <f t="shared" si="44"/>
        <v>-16.194557859922181</v>
      </c>
      <c r="AI243" s="174">
        <f t="shared" si="52"/>
        <v>-17.060950847492027</v>
      </c>
      <c r="AJ243" s="174">
        <f t="shared" si="53"/>
        <v>-15.328164872352335</v>
      </c>
      <c r="AK243" s="172"/>
      <c r="AL243" s="172"/>
      <c r="AM243" s="173">
        <f t="shared" si="45"/>
        <v>-13.83206678085315</v>
      </c>
      <c r="AN243" s="173">
        <f t="shared" si="46"/>
        <v>-13.996098479457256</v>
      </c>
      <c r="AO243" s="173">
        <f t="shared" si="47"/>
        <v>-13.668035082249045</v>
      </c>
      <c r="AP243" s="173">
        <f t="shared" si="48"/>
        <v>-14.160130178061364</v>
      </c>
      <c r="AQ243" s="173">
        <f t="shared" si="49"/>
        <v>-13.504003383644937</v>
      </c>
      <c r="AR243" s="173">
        <f t="shared" si="50"/>
        <v>-14.324161876665469</v>
      </c>
      <c r="AS243" s="173">
        <f t="shared" si="51"/>
        <v>-13.339971685040831</v>
      </c>
    </row>
    <row r="244" spans="1:45">
      <c r="A244" s="3">
        <v>243</v>
      </c>
      <c r="B244" s="151">
        <v>40119</v>
      </c>
      <c r="C244" s="8">
        <v>0.123</v>
      </c>
      <c r="D244" s="5">
        <v>17</v>
      </c>
      <c r="E244" s="5" t="s">
        <v>196</v>
      </c>
      <c r="F244" s="17">
        <v>-15.768050000000001</v>
      </c>
      <c r="G244" s="69">
        <v>20.529532602010502</v>
      </c>
      <c r="H244" s="17">
        <v>-13.820260460000002</v>
      </c>
      <c r="I244" s="3">
        <v>-13.893000000000001</v>
      </c>
      <c r="J244" s="17">
        <v>-15.768050000000001</v>
      </c>
      <c r="K244" s="17">
        <v>-13.820260460000002</v>
      </c>
      <c r="M244" s="69">
        <v>-13.776585409999999</v>
      </c>
      <c r="N244" s="72" t="s">
        <v>204</v>
      </c>
      <c r="O244" s="77">
        <v>0.56799999999999995</v>
      </c>
      <c r="P244" s="69"/>
      <c r="AH244" s="174">
        <f t="shared" si="44"/>
        <v>-16.194557859922181</v>
      </c>
      <c r="AI244" s="174">
        <f t="shared" si="52"/>
        <v>-17.060950847492027</v>
      </c>
      <c r="AJ244" s="174">
        <f t="shared" si="53"/>
        <v>-15.328164872352335</v>
      </c>
      <c r="AK244" s="172"/>
      <c r="AL244" s="172"/>
      <c r="AM244" s="173">
        <f t="shared" si="45"/>
        <v>-13.83206678085315</v>
      </c>
      <c r="AN244" s="173">
        <f t="shared" si="46"/>
        <v>-13.996098479457256</v>
      </c>
      <c r="AO244" s="173">
        <f t="shared" si="47"/>
        <v>-13.668035082249045</v>
      </c>
      <c r="AP244" s="173">
        <f t="shared" si="48"/>
        <v>-14.160130178061364</v>
      </c>
      <c r="AQ244" s="173">
        <f t="shared" si="49"/>
        <v>-13.504003383644937</v>
      </c>
      <c r="AR244" s="173">
        <f t="shared" si="50"/>
        <v>-14.324161876665469</v>
      </c>
      <c r="AS244" s="173">
        <f t="shared" si="51"/>
        <v>-13.339971685040831</v>
      </c>
    </row>
    <row r="245" spans="1:45">
      <c r="A245" s="3">
        <v>244</v>
      </c>
      <c r="B245" s="151">
        <v>40119</v>
      </c>
      <c r="C245" s="8">
        <v>0.12</v>
      </c>
      <c r="D245" s="5">
        <v>62</v>
      </c>
      <c r="E245" s="5" t="s">
        <v>197</v>
      </c>
      <c r="F245" s="17">
        <v>-15.629770000000001</v>
      </c>
      <c r="G245" s="69">
        <v>21.225552997900486</v>
      </c>
      <c r="H245" s="17">
        <v>-13.679602044000003</v>
      </c>
      <c r="I245" s="3">
        <v>-13.893000000000001</v>
      </c>
      <c r="J245" s="17">
        <v>-15.629770000000001</v>
      </c>
      <c r="K245" s="17">
        <v>-13.679602044000003</v>
      </c>
      <c r="M245" s="69">
        <v>-13.761766262999998</v>
      </c>
      <c r="N245" s="72" t="s">
        <v>205</v>
      </c>
      <c r="O245" s="77">
        <v>0.46600000000000003</v>
      </c>
      <c r="P245" s="69"/>
      <c r="AH245" s="174">
        <f t="shared" si="44"/>
        <v>-16.194557859922181</v>
      </c>
      <c r="AI245" s="174">
        <f t="shared" si="52"/>
        <v>-17.060950847492027</v>
      </c>
      <c r="AJ245" s="174">
        <f t="shared" si="53"/>
        <v>-15.328164872352335</v>
      </c>
      <c r="AK245" s="172"/>
      <c r="AL245" s="172"/>
      <c r="AM245" s="173">
        <f t="shared" si="45"/>
        <v>-13.83206678085315</v>
      </c>
      <c r="AN245" s="173">
        <f t="shared" si="46"/>
        <v>-13.996098479457256</v>
      </c>
      <c r="AO245" s="173">
        <f t="shared" si="47"/>
        <v>-13.668035082249045</v>
      </c>
      <c r="AP245" s="173">
        <f t="shared" si="48"/>
        <v>-14.160130178061364</v>
      </c>
      <c r="AQ245" s="173">
        <f t="shared" si="49"/>
        <v>-13.504003383644937</v>
      </c>
      <c r="AR245" s="173">
        <f t="shared" si="50"/>
        <v>-14.324161876665469</v>
      </c>
      <c r="AS245" s="173">
        <f t="shared" si="51"/>
        <v>-13.339971685040831</v>
      </c>
    </row>
    <row r="246" spans="1:45">
      <c r="A246" s="3">
        <v>245</v>
      </c>
      <c r="B246" s="151">
        <v>40119</v>
      </c>
      <c r="C246" s="8">
        <v>0.11600000000000001</v>
      </c>
      <c r="D246" s="5">
        <v>107</v>
      </c>
      <c r="E246" s="5" t="s">
        <v>198</v>
      </c>
      <c r="F246" s="17">
        <v>-15.86347</v>
      </c>
      <c r="G246" s="69">
        <v>21.230253748431693</v>
      </c>
      <c r="H246" s="17">
        <v>-13.917321684000003</v>
      </c>
      <c r="I246" s="3">
        <v>-13.893000000000001</v>
      </c>
      <c r="J246" s="17">
        <v>-15.86347</v>
      </c>
      <c r="K246" s="17">
        <v>-13.917321684000003</v>
      </c>
      <c r="M246" s="17">
        <v>-13.679602044000003</v>
      </c>
      <c r="N246" s="72"/>
      <c r="O246" s="69"/>
      <c r="P246" s="69"/>
      <c r="AH246" s="174">
        <f t="shared" si="44"/>
        <v>-16.194557859922181</v>
      </c>
      <c r="AI246" s="174">
        <f t="shared" si="52"/>
        <v>-17.060950847492027</v>
      </c>
      <c r="AJ246" s="174">
        <f t="shared" si="53"/>
        <v>-15.328164872352335</v>
      </c>
      <c r="AK246" s="172"/>
      <c r="AL246" s="172"/>
      <c r="AM246" s="173">
        <f t="shared" si="45"/>
        <v>-13.83206678085315</v>
      </c>
      <c r="AN246" s="173">
        <f t="shared" si="46"/>
        <v>-13.996098479457256</v>
      </c>
      <c r="AO246" s="173">
        <f t="shared" si="47"/>
        <v>-13.668035082249045</v>
      </c>
      <c r="AP246" s="173">
        <f t="shared" si="48"/>
        <v>-14.160130178061364</v>
      </c>
      <c r="AQ246" s="173">
        <f t="shared" si="49"/>
        <v>-13.504003383644937</v>
      </c>
      <c r="AR246" s="173">
        <f t="shared" si="50"/>
        <v>-14.324161876665469</v>
      </c>
      <c r="AS246" s="173">
        <f t="shared" si="51"/>
        <v>-13.339971685040831</v>
      </c>
    </row>
    <row r="247" spans="1:45">
      <c r="A247" s="3">
        <v>246</v>
      </c>
      <c r="B247" s="151">
        <v>40121</v>
      </c>
      <c r="C247" s="8">
        <v>0.125</v>
      </c>
      <c r="D247" s="5">
        <v>17</v>
      </c>
      <c r="E247" s="5" t="s">
        <v>196</v>
      </c>
      <c r="F247" s="17">
        <v>-15.847099999999999</v>
      </c>
      <c r="G247" s="14">
        <v>21.242842105233414</v>
      </c>
      <c r="H247" s="69">
        <v>-13.776585409999999</v>
      </c>
      <c r="I247" s="3">
        <v>-13.893000000000001</v>
      </c>
      <c r="J247" s="17">
        <v>-15.847099999999999</v>
      </c>
      <c r="K247" s="69">
        <v>-13.776585409999999</v>
      </c>
      <c r="L247" s="14"/>
      <c r="M247" s="69">
        <v>-12.950288084999999</v>
      </c>
      <c r="N247" s="72" t="s">
        <v>207</v>
      </c>
      <c r="O247" s="69"/>
      <c r="P247" s="69"/>
      <c r="AG247" s="14"/>
      <c r="AH247" s="174">
        <f t="shared" si="44"/>
        <v>-16.194557859922181</v>
      </c>
      <c r="AI247" s="174">
        <f t="shared" si="52"/>
        <v>-17.060950847492027</v>
      </c>
      <c r="AJ247" s="174">
        <f t="shared" si="53"/>
        <v>-15.328164872352335</v>
      </c>
      <c r="AK247" s="172"/>
      <c r="AL247" s="172"/>
      <c r="AM247" s="173">
        <f t="shared" si="45"/>
        <v>-13.83206678085315</v>
      </c>
      <c r="AN247" s="173">
        <f t="shared" si="46"/>
        <v>-13.996098479457256</v>
      </c>
      <c r="AO247" s="173">
        <f t="shared" si="47"/>
        <v>-13.668035082249045</v>
      </c>
      <c r="AP247" s="173">
        <f t="shared" si="48"/>
        <v>-14.160130178061364</v>
      </c>
      <c r="AQ247" s="173">
        <f t="shared" si="49"/>
        <v>-13.504003383644937</v>
      </c>
      <c r="AR247" s="173">
        <f t="shared" si="50"/>
        <v>-14.324161876665469</v>
      </c>
      <c r="AS247" s="173">
        <f t="shared" si="51"/>
        <v>-13.339971685040831</v>
      </c>
    </row>
    <row r="248" spans="1:45">
      <c r="A248" s="3">
        <v>247</v>
      </c>
      <c r="B248" s="151">
        <v>40121</v>
      </c>
      <c r="C248" s="8">
        <v>0.13200000000000001</v>
      </c>
      <c r="D248" s="5">
        <v>62</v>
      </c>
      <c r="E248" s="5" t="s">
        <v>197</v>
      </c>
      <c r="F248" s="17">
        <v>-16.051179999999999</v>
      </c>
      <c r="G248" s="14">
        <v>23.755617862986796</v>
      </c>
      <c r="H248" s="69">
        <v>-13.984155177999998</v>
      </c>
      <c r="I248" s="3">
        <v>-13.893000000000001</v>
      </c>
      <c r="J248" s="17">
        <v>-16.051179999999999</v>
      </c>
      <c r="K248" s="69">
        <v>-13.984155177999998</v>
      </c>
      <c r="L248" s="14"/>
      <c r="AG248" s="14"/>
      <c r="AH248" s="174">
        <f t="shared" si="44"/>
        <v>-16.194557859922181</v>
      </c>
      <c r="AI248" s="174">
        <f t="shared" si="52"/>
        <v>-17.060950847492027</v>
      </c>
      <c r="AJ248" s="174">
        <f t="shared" si="53"/>
        <v>-15.328164872352335</v>
      </c>
      <c r="AK248" s="172"/>
      <c r="AL248" s="172"/>
      <c r="AM248" s="173">
        <f t="shared" si="45"/>
        <v>-13.83206678085315</v>
      </c>
      <c r="AN248" s="173">
        <f t="shared" si="46"/>
        <v>-13.996098479457256</v>
      </c>
      <c r="AO248" s="173">
        <f t="shared" si="47"/>
        <v>-13.668035082249045</v>
      </c>
      <c r="AP248" s="173">
        <f t="shared" si="48"/>
        <v>-14.160130178061364</v>
      </c>
      <c r="AQ248" s="173">
        <f t="shared" si="49"/>
        <v>-13.504003383644937</v>
      </c>
      <c r="AR248" s="173">
        <f t="shared" si="50"/>
        <v>-14.324161876665469</v>
      </c>
      <c r="AS248" s="173">
        <f t="shared" si="51"/>
        <v>-13.339971685040831</v>
      </c>
    </row>
    <row r="249" spans="1:45">
      <c r="A249" s="3">
        <v>248</v>
      </c>
      <c r="B249" s="151">
        <v>40121</v>
      </c>
      <c r="C249" s="8">
        <v>0.125</v>
      </c>
      <c r="D249" s="5">
        <v>107</v>
      </c>
      <c r="E249" s="5" t="s">
        <v>198</v>
      </c>
      <c r="F249" s="17">
        <v>-15.83253</v>
      </c>
      <c r="G249" s="14">
        <v>21.957240501510739</v>
      </c>
      <c r="H249" s="69">
        <v>-13.761766262999998</v>
      </c>
      <c r="I249" s="3">
        <v>-13.893000000000001</v>
      </c>
      <c r="J249" s="17">
        <v>-15.83253</v>
      </c>
      <c r="K249" s="69">
        <v>-13.761766262999998</v>
      </c>
      <c r="L249" s="14"/>
      <c r="AG249" s="14"/>
      <c r="AH249" s="174">
        <f t="shared" si="44"/>
        <v>-16.194557859922181</v>
      </c>
      <c r="AI249" s="174">
        <f t="shared" si="52"/>
        <v>-17.060950847492027</v>
      </c>
      <c r="AJ249" s="174">
        <f t="shared" si="53"/>
        <v>-15.328164872352335</v>
      </c>
      <c r="AK249" s="172"/>
      <c r="AL249" s="172"/>
      <c r="AM249" s="173">
        <f t="shared" si="45"/>
        <v>-13.83206678085315</v>
      </c>
      <c r="AN249" s="173">
        <f t="shared" si="46"/>
        <v>-13.996098479457256</v>
      </c>
      <c r="AO249" s="173">
        <f t="shared" si="47"/>
        <v>-13.668035082249045</v>
      </c>
      <c r="AP249" s="173">
        <f t="shared" si="48"/>
        <v>-14.160130178061364</v>
      </c>
      <c r="AQ249" s="173">
        <f t="shared" si="49"/>
        <v>-13.504003383644937</v>
      </c>
      <c r="AR249" s="173">
        <f t="shared" si="50"/>
        <v>-14.324161876665469</v>
      </c>
      <c r="AS249" s="173">
        <f t="shared" si="51"/>
        <v>-13.339971685040831</v>
      </c>
    </row>
    <row r="250" spans="1:45">
      <c r="A250" s="3">
        <v>249</v>
      </c>
      <c r="B250" s="67">
        <v>40126</v>
      </c>
      <c r="C250" s="77">
        <v>0.13</v>
      </c>
      <c r="D250" s="72">
        <v>62</v>
      </c>
      <c r="E250" s="147" t="s">
        <v>197</v>
      </c>
      <c r="F250" s="69">
        <v>-15.645440000000001</v>
      </c>
      <c r="G250" s="69">
        <v>21.110247071252569</v>
      </c>
      <c r="H250" s="69">
        <v>-14.037074189999997</v>
      </c>
      <c r="I250" s="3">
        <v>-13.893000000000001</v>
      </c>
      <c r="J250" s="69">
        <v>-15.645440000000001</v>
      </c>
      <c r="K250" s="69">
        <v>-14.037074189999997</v>
      </c>
      <c r="AH250" s="174">
        <f t="shared" si="44"/>
        <v>-16.194557859922181</v>
      </c>
      <c r="AI250" s="174">
        <f t="shared" si="52"/>
        <v>-17.060950847492027</v>
      </c>
      <c r="AJ250" s="174">
        <f t="shared" si="53"/>
        <v>-15.328164872352335</v>
      </c>
      <c r="AK250" s="172"/>
      <c r="AL250" s="172"/>
      <c r="AM250" s="173">
        <f t="shared" si="45"/>
        <v>-13.83206678085315</v>
      </c>
      <c r="AN250" s="173">
        <f t="shared" si="46"/>
        <v>-13.996098479457256</v>
      </c>
      <c r="AO250" s="173">
        <f t="shared" si="47"/>
        <v>-13.668035082249045</v>
      </c>
      <c r="AP250" s="173">
        <f t="shared" si="48"/>
        <v>-14.160130178061364</v>
      </c>
      <c r="AQ250" s="173">
        <f t="shared" si="49"/>
        <v>-13.504003383644937</v>
      </c>
      <c r="AR250" s="173">
        <f t="shared" si="50"/>
        <v>-14.324161876665469</v>
      </c>
      <c r="AS250" s="173">
        <f t="shared" si="51"/>
        <v>-13.339971685040831</v>
      </c>
    </row>
    <row r="251" spans="1:45">
      <c r="A251" s="3">
        <v>250</v>
      </c>
      <c r="B251" s="67">
        <v>40126</v>
      </c>
      <c r="C251" s="77">
        <v>0.115</v>
      </c>
      <c r="D251" s="72">
        <v>107</v>
      </c>
      <c r="E251" s="147" t="s">
        <v>198</v>
      </c>
      <c r="F251" s="69">
        <v>-16.217099999999999</v>
      </c>
      <c r="G251" s="69">
        <v>21.60716454315191</v>
      </c>
      <c r="H251" s="69">
        <v>-13.548893216</v>
      </c>
      <c r="I251" s="3">
        <v>-13.893000000000001</v>
      </c>
      <c r="J251" s="69">
        <v>-16.217099999999999</v>
      </c>
      <c r="K251" s="69">
        <v>-13.448893216</v>
      </c>
      <c r="AH251" s="174">
        <f t="shared" si="44"/>
        <v>-16.194557859922181</v>
      </c>
      <c r="AI251" s="174">
        <f t="shared" si="52"/>
        <v>-17.060950847492027</v>
      </c>
      <c r="AJ251" s="174">
        <f t="shared" si="53"/>
        <v>-15.328164872352335</v>
      </c>
      <c r="AK251" s="172"/>
      <c r="AL251" s="172"/>
      <c r="AM251" s="173">
        <f t="shared" si="45"/>
        <v>-13.83206678085315</v>
      </c>
      <c r="AN251" s="173">
        <f t="shared" si="46"/>
        <v>-13.996098479457256</v>
      </c>
      <c r="AO251" s="173">
        <f t="shared" si="47"/>
        <v>-13.668035082249045</v>
      </c>
      <c r="AP251" s="173">
        <f t="shared" si="48"/>
        <v>-14.160130178061364</v>
      </c>
      <c r="AQ251" s="173">
        <f t="shared" si="49"/>
        <v>-13.504003383644937</v>
      </c>
      <c r="AR251" s="173">
        <f t="shared" si="50"/>
        <v>-14.324161876665469</v>
      </c>
      <c r="AS251" s="173">
        <f t="shared" si="51"/>
        <v>-13.339971685040831</v>
      </c>
    </row>
    <row r="252" spans="1:45">
      <c r="A252" s="3">
        <v>251</v>
      </c>
      <c r="B252" s="67">
        <v>40130</v>
      </c>
      <c r="C252" s="77">
        <v>0.13200000000000001</v>
      </c>
      <c r="D252" s="72">
        <v>17</v>
      </c>
      <c r="E252" s="147" t="s">
        <v>196</v>
      </c>
      <c r="F252" s="69">
        <v>-15.74746</v>
      </c>
      <c r="G252" s="69">
        <v>20.682935277897837</v>
      </c>
      <c r="H252" s="69">
        <v>-13.640953612000001</v>
      </c>
      <c r="I252" s="3">
        <v>-13.893000000000001</v>
      </c>
      <c r="J252" s="69">
        <v>-15.74746</v>
      </c>
      <c r="K252" s="69">
        <v>-13.640953612000001</v>
      </c>
      <c r="AH252" s="174">
        <f t="shared" si="44"/>
        <v>-16.194557859922181</v>
      </c>
      <c r="AI252" s="174">
        <f t="shared" si="52"/>
        <v>-17.060950847492027</v>
      </c>
      <c r="AJ252" s="174">
        <f t="shared" si="53"/>
        <v>-15.328164872352335</v>
      </c>
      <c r="AK252" s="172"/>
      <c r="AL252" s="172"/>
      <c r="AM252" s="173">
        <f t="shared" si="45"/>
        <v>-13.83206678085315</v>
      </c>
      <c r="AN252" s="173">
        <f t="shared" si="46"/>
        <v>-13.996098479457256</v>
      </c>
      <c r="AO252" s="173">
        <f t="shared" si="47"/>
        <v>-13.668035082249045</v>
      </c>
      <c r="AP252" s="173">
        <f t="shared" si="48"/>
        <v>-14.160130178061364</v>
      </c>
      <c r="AQ252" s="173">
        <f t="shared" si="49"/>
        <v>-13.504003383644937</v>
      </c>
      <c r="AR252" s="173">
        <f t="shared" si="50"/>
        <v>-14.324161876665469</v>
      </c>
      <c r="AS252" s="173">
        <f t="shared" si="51"/>
        <v>-13.339971685040831</v>
      </c>
    </row>
    <row r="253" spans="1:45">
      <c r="A253" s="3">
        <v>252</v>
      </c>
      <c r="B253" s="67">
        <v>40130</v>
      </c>
      <c r="C253" s="77">
        <v>0.122</v>
      </c>
      <c r="D253" s="72">
        <v>62</v>
      </c>
      <c r="E253" s="147" t="s">
        <v>197</v>
      </c>
      <c r="F253" s="69">
        <v>-16.035080000000001</v>
      </c>
      <c r="G253" s="69">
        <v>21.725084313176261</v>
      </c>
      <c r="H253" s="69">
        <v>-13.934958776000002</v>
      </c>
      <c r="I253" s="3">
        <v>-13.893000000000001</v>
      </c>
      <c r="J253" s="69">
        <v>-16.035080000000001</v>
      </c>
      <c r="K253" s="69">
        <v>-13.934958776000002</v>
      </c>
      <c r="AH253" s="174">
        <f t="shared" si="44"/>
        <v>-16.194557859922181</v>
      </c>
      <c r="AI253" s="174">
        <f t="shared" si="52"/>
        <v>-17.060950847492027</v>
      </c>
      <c r="AJ253" s="174">
        <f t="shared" si="53"/>
        <v>-15.328164872352335</v>
      </c>
      <c r="AK253" s="172"/>
      <c r="AL253" s="172"/>
      <c r="AM253" s="173">
        <f t="shared" si="45"/>
        <v>-13.83206678085315</v>
      </c>
      <c r="AN253" s="173">
        <f t="shared" si="46"/>
        <v>-13.996098479457256</v>
      </c>
      <c r="AO253" s="173">
        <f t="shared" si="47"/>
        <v>-13.668035082249045</v>
      </c>
      <c r="AP253" s="173">
        <f t="shared" si="48"/>
        <v>-14.160130178061364</v>
      </c>
      <c r="AQ253" s="173">
        <f t="shared" si="49"/>
        <v>-13.504003383644937</v>
      </c>
      <c r="AR253" s="173">
        <f t="shared" si="50"/>
        <v>-14.324161876665469</v>
      </c>
      <c r="AS253" s="173">
        <f t="shared" si="51"/>
        <v>-13.339971685040831</v>
      </c>
    </row>
    <row r="254" spans="1:45">
      <c r="A254" s="3">
        <v>253</v>
      </c>
      <c r="B254" s="67">
        <v>40130</v>
      </c>
      <c r="C254" s="77">
        <v>0.128</v>
      </c>
      <c r="D254" s="72">
        <v>107</v>
      </c>
      <c r="E254" s="147" t="s">
        <v>198</v>
      </c>
      <c r="F254" s="69">
        <v>-15.99577</v>
      </c>
      <c r="G254" s="69">
        <v>22.254823837049969</v>
      </c>
      <c r="H254" s="69">
        <v>-13.894776094000001</v>
      </c>
      <c r="I254" s="3">
        <v>-13.893000000000001</v>
      </c>
      <c r="J254" s="69">
        <v>-15.99577</v>
      </c>
      <c r="K254" s="69">
        <v>-13.894776094000001</v>
      </c>
      <c r="M254" s="14"/>
      <c r="N254" s="3"/>
      <c r="AH254" s="174">
        <f t="shared" si="44"/>
        <v>-16.194557859922181</v>
      </c>
      <c r="AI254" s="174">
        <f t="shared" si="52"/>
        <v>-17.060950847492027</v>
      </c>
      <c r="AJ254" s="174">
        <f t="shared" si="53"/>
        <v>-15.328164872352335</v>
      </c>
      <c r="AK254" s="172"/>
      <c r="AL254" s="172"/>
      <c r="AM254" s="173">
        <f t="shared" si="45"/>
        <v>-13.83206678085315</v>
      </c>
      <c r="AN254" s="173">
        <f t="shared" si="46"/>
        <v>-13.996098479457256</v>
      </c>
      <c r="AO254" s="173">
        <f t="shared" si="47"/>
        <v>-13.668035082249045</v>
      </c>
      <c r="AP254" s="173">
        <f t="shared" si="48"/>
        <v>-14.160130178061364</v>
      </c>
      <c r="AQ254" s="173">
        <f t="shared" si="49"/>
        <v>-13.504003383644937</v>
      </c>
      <c r="AR254" s="173">
        <f t="shared" si="50"/>
        <v>-14.324161876665469</v>
      </c>
      <c r="AS254" s="173">
        <f t="shared" si="51"/>
        <v>-13.339971685040831</v>
      </c>
    </row>
    <row r="255" spans="1:45">
      <c r="A255" s="3">
        <v>254</v>
      </c>
      <c r="B255" s="98">
        <v>40133</v>
      </c>
      <c r="C255" s="8">
        <v>0.16</v>
      </c>
      <c r="D255" s="5">
        <v>17</v>
      </c>
      <c r="E255" s="5" t="s">
        <v>196</v>
      </c>
      <c r="F255" s="17">
        <v>-15.72916</v>
      </c>
      <c r="G255" s="69">
        <v>21.871370271074209</v>
      </c>
      <c r="H255" s="69">
        <v>-13.776486955999999</v>
      </c>
      <c r="I255" s="3">
        <v>-13.893000000000001</v>
      </c>
      <c r="J255" s="17">
        <v>-15.72916</v>
      </c>
      <c r="K255" s="14">
        <v>-13.776486955999999</v>
      </c>
      <c r="M255" s="14"/>
      <c r="N255" s="3"/>
      <c r="AH255" s="174">
        <f t="shared" si="44"/>
        <v>-16.194557859922181</v>
      </c>
      <c r="AI255" s="174">
        <f t="shared" si="52"/>
        <v>-17.060950847492027</v>
      </c>
      <c r="AJ255" s="174">
        <f t="shared" si="53"/>
        <v>-15.328164872352335</v>
      </c>
      <c r="AK255" s="172"/>
      <c r="AL255" s="172"/>
      <c r="AM255" s="173">
        <f t="shared" si="45"/>
        <v>-13.83206678085315</v>
      </c>
      <c r="AN255" s="173">
        <f t="shared" si="46"/>
        <v>-13.996098479457256</v>
      </c>
      <c r="AO255" s="173">
        <f t="shared" si="47"/>
        <v>-13.668035082249045</v>
      </c>
      <c r="AP255" s="173">
        <f t="shared" si="48"/>
        <v>-14.160130178061364</v>
      </c>
      <c r="AQ255" s="173">
        <f t="shared" si="49"/>
        <v>-13.504003383644937</v>
      </c>
      <c r="AR255" s="173">
        <f t="shared" si="50"/>
        <v>-14.324161876665469</v>
      </c>
      <c r="AS255" s="173">
        <f t="shared" si="51"/>
        <v>-13.339971685040831</v>
      </c>
    </row>
    <row r="256" spans="1:45">
      <c r="A256" s="3">
        <v>255</v>
      </c>
      <c r="B256" s="98">
        <v>40133</v>
      </c>
      <c r="C256" s="8">
        <v>0.11700000000000001</v>
      </c>
      <c r="D256" s="5">
        <v>62</v>
      </c>
      <c r="E256" s="5" t="s">
        <v>197</v>
      </c>
      <c r="F256" s="17">
        <v>-15.91534</v>
      </c>
      <c r="G256" s="69">
        <v>21.980861615205043</v>
      </c>
      <c r="H256" s="69">
        <v>-13.966222993999999</v>
      </c>
      <c r="I256" s="3">
        <v>-13.893000000000001</v>
      </c>
      <c r="J256" s="17">
        <v>-15.91534</v>
      </c>
      <c r="K256" s="14">
        <v>-13.966222993999999</v>
      </c>
      <c r="AH256" s="174">
        <f t="shared" si="44"/>
        <v>-16.194557859922181</v>
      </c>
      <c r="AI256" s="174">
        <f t="shared" si="52"/>
        <v>-17.060950847492027</v>
      </c>
      <c r="AJ256" s="174">
        <f t="shared" si="53"/>
        <v>-15.328164872352335</v>
      </c>
      <c r="AK256" s="172"/>
      <c r="AL256" s="172"/>
      <c r="AM256" s="173">
        <f t="shared" si="45"/>
        <v>-13.83206678085315</v>
      </c>
      <c r="AN256" s="173">
        <f t="shared" si="46"/>
        <v>-13.996098479457256</v>
      </c>
      <c r="AO256" s="173">
        <f t="shared" si="47"/>
        <v>-13.668035082249045</v>
      </c>
      <c r="AP256" s="173">
        <f t="shared" si="48"/>
        <v>-14.160130178061364</v>
      </c>
      <c r="AQ256" s="173">
        <f t="shared" si="49"/>
        <v>-13.504003383644937</v>
      </c>
      <c r="AR256" s="173">
        <f t="shared" si="50"/>
        <v>-14.324161876665469</v>
      </c>
      <c r="AS256" s="173">
        <f t="shared" si="51"/>
        <v>-13.339971685040831</v>
      </c>
    </row>
    <row r="257" spans="1:45">
      <c r="A257" s="3">
        <v>256</v>
      </c>
      <c r="B257" s="98">
        <v>40133</v>
      </c>
      <c r="C257" s="8">
        <v>0.14199999999999999</v>
      </c>
      <c r="D257" s="5">
        <v>107</v>
      </c>
      <c r="E257" s="5" t="s">
        <v>198</v>
      </c>
      <c r="F257" s="17">
        <v>-15.742459999999999</v>
      </c>
      <c r="G257" s="69">
        <v>22.382564390394027</v>
      </c>
      <c r="H257" s="69">
        <v>-13.790040985999998</v>
      </c>
      <c r="I257" s="3">
        <v>-13.893000000000001</v>
      </c>
      <c r="J257" s="17">
        <v>-15.742459999999999</v>
      </c>
      <c r="K257" s="14">
        <v>-13.790040985999998</v>
      </c>
      <c r="AH257" s="174">
        <f t="shared" si="44"/>
        <v>-16.194557859922181</v>
      </c>
      <c r="AI257" s="174">
        <f t="shared" si="52"/>
        <v>-17.060950847492027</v>
      </c>
      <c r="AJ257" s="174">
        <f t="shared" si="53"/>
        <v>-15.328164872352335</v>
      </c>
      <c r="AK257" s="172"/>
      <c r="AL257" s="172"/>
      <c r="AM257" s="173">
        <f t="shared" si="45"/>
        <v>-13.83206678085315</v>
      </c>
      <c r="AN257" s="173">
        <f t="shared" si="46"/>
        <v>-13.996098479457256</v>
      </c>
      <c r="AO257" s="173">
        <f t="shared" si="47"/>
        <v>-13.668035082249045</v>
      </c>
      <c r="AP257" s="173">
        <f t="shared" si="48"/>
        <v>-14.160130178061364</v>
      </c>
      <c r="AQ257" s="173">
        <f t="shared" si="49"/>
        <v>-13.504003383644937</v>
      </c>
      <c r="AR257" s="173">
        <f t="shared" si="50"/>
        <v>-14.324161876665469</v>
      </c>
      <c r="AS257" s="173">
        <f t="shared" si="51"/>
        <v>-13.339971685040831</v>
      </c>
    </row>
    <row r="258" spans="1:45">
      <c r="A258" s="3">
        <v>257</v>
      </c>
      <c r="B258" s="28">
        <v>40137</v>
      </c>
      <c r="C258" s="57">
        <v>0.127</v>
      </c>
      <c r="D258" s="101">
        <v>17</v>
      </c>
      <c r="E258" s="137" t="s">
        <v>196</v>
      </c>
      <c r="F258" s="60">
        <v>-15.80715</v>
      </c>
      <c r="G258" s="14">
        <v>22.383664473892804</v>
      </c>
      <c r="H258" s="17">
        <v>-13.668302969999999</v>
      </c>
      <c r="I258" s="3">
        <v>-13.893000000000001</v>
      </c>
      <c r="J258" s="60">
        <v>-15.80715</v>
      </c>
      <c r="K258" s="38">
        <v>-13.668302969999999</v>
      </c>
      <c r="L258"/>
      <c r="AF258" s="10"/>
      <c r="AG258" s="10"/>
      <c r="AH258" s="174">
        <f t="shared" ref="AH258:AH287" si="55">$AF$2</f>
        <v>-16.194557859922181</v>
      </c>
      <c r="AI258" s="174">
        <f t="shared" si="52"/>
        <v>-17.060950847492027</v>
      </c>
      <c r="AJ258" s="174">
        <f t="shared" si="53"/>
        <v>-15.328164872352335</v>
      </c>
      <c r="AK258" s="172"/>
      <c r="AL258" s="172"/>
      <c r="AM258" s="173">
        <f t="shared" ref="AM258:AM287" si="56">$M$49</f>
        <v>-13.83206678085315</v>
      </c>
      <c r="AN258" s="173">
        <f t="shared" ref="AN258:AN287" si="57">$M$49-$M$50</f>
        <v>-13.996098479457256</v>
      </c>
      <c r="AO258" s="173">
        <f t="shared" ref="AO258:AO287" si="58">$M$49+$M$50</f>
        <v>-13.668035082249045</v>
      </c>
      <c r="AP258" s="173">
        <f t="shared" ref="AP258:AP287" si="59">$M$49-(2*$M$50)</f>
        <v>-14.160130178061364</v>
      </c>
      <c r="AQ258" s="173">
        <f t="shared" ref="AQ258:AQ287" si="60">$M$49+(2*$M$50)</f>
        <v>-13.504003383644937</v>
      </c>
      <c r="AR258" s="173">
        <f t="shared" ref="AR258:AR287" si="61">$M$49-(3*$M$50)</f>
        <v>-14.324161876665469</v>
      </c>
      <c r="AS258" s="173">
        <f t="shared" ref="AS258:AS287" si="62">$M$49+(3*$M$50)</f>
        <v>-13.339971685040831</v>
      </c>
    </row>
    <row r="259" spans="1:45">
      <c r="A259" s="3">
        <v>258</v>
      </c>
      <c r="B259" s="28">
        <v>40137</v>
      </c>
      <c r="C259" s="57">
        <v>0.11899999999999999</v>
      </c>
      <c r="D259" s="101">
        <v>62</v>
      </c>
      <c r="E259" s="137" t="s">
        <v>197</v>
      </c>
      <c r="F259" s="60">
        <v>-16.25461</v>
      </c>
      <c r="G259" s="14">
        <v>22.46520256976947</v>
      </c>
      <c r="H259" s="17">
        <v>-14.122832838000001</v>
      </c>
      <c r="I259" s="3">
        <v>-13.893000000000001</v>
      </c>
      <c r="J259" s="60">
        <v>-16.25461</v>
      </c>
      <c r="K259" s="38">
        <v>-14.122832838000001</v>
      </c>
      <c r="L259"/>
      <c r="AF259" s="10"/>
      <c r="AG259" s="10"/>
      <c r="AH259" s="174">
        <f t="shared" si="55"/>
        <v>-16.194557859922181</v>
      </c>
      <c r="AI259" s="174">
        <f t="shared" si="52"/>
        <v>-17.060950847492027</v>
      </c>
      <c r="AJ259" s="174">
        <f t="shared" si="53"/>
        <v>-15.328164872352335</v>
      </c>
      <c r="AK259" s="172"/>
      <c r="AL259" s="172"/>
      <c r="AM259" s="173">
        <f t="shared" si="56"/>
        <v>-13.83206678085315</v>
      </c>
      <c r="AN259" s="173">
        <f t="shared" si="57"/>
        <v>-13.996098479457256</v>
      </c>
      <c r="AO259" s="173">
        <f t="shared" si="58"/>
        <v>-13.668035082249045</v>
      </c>
      <c r="AP259" s="173">
        <f t="shared" si="59"/>
        <v>-14.160130178061364</v>
      </c>
      <c r="AQ259" s="173">
        <f t="shared" si="60"/>
        <v>-13.504003383644937</v>
      </c>
      <c r="AR259" s="173">
        <f t="shared" si="61"/>
        <v>-14.324161876665469</v>
      </c>
      <c r="AS259" s="173">
        <f t="shared" si="62"/>
        <v>-13.339971685040831</v>
      </c>
    </row>
    <row r="260" spans="1:45">
      <c r="A260" s="3">
        <v>259</v>
      </c>
      <c r="B260" s="28">
        <v>40137</v>
      </c>
      <c r="C260" s="57">
        <v>0.124</v>
      </c>
      <c r="D260" s="101">
        <v>107</v>
      </c>
      <c r="E260" s="137" t="s">
        <v>198</v>
      </c>
      <c r="F260" s="60">
        <v>-15.88762</v>
      </c>
      <c r="G260" s="14">
        <v>22.438172546956828</v>
      </c>
      <c r="H260" s="17">
        <v>-13.750044396</v>
      </c>
      <c r="I260" s="3">
        <v>-13.893000000000001</v>
      </c>
      <c r="J260" s="60">
        <v>-15.88762</v>
      </c>
      <c r="K260" s="38">
        <v>-13.750044396</v>
      </c>
      <c r="L260"/>
      <c r="AF260" s="10"/>
      <c r="AG260" s="10"/>
      <c r="AH260" s="174">
        <f t="shared" si="55"/>
        <v>-16.194557859922181</v>
      </c>
      <c r="AI260" s="174">
        <f t="shared" si="52"/>
        <v>-17.060950847492027</v>
      </c>
      <c r="AJ260" s="174">
        <f t="shared" si="53"/>
        <v>-15.328164872352335</v>
      </c>
      <c r="AK260" s="172"/>
      <c r="AL260" s="172"/>
      <c r="AM260" s="173">
        <f t="shared" si="56"/>
        <v>-13.83206678085315</v>
      </c>
      <c r="AN260" s="173">
        <f t="shared" si="57"/>
        <v>-13.996098479457256</v>
      </c>
      <c r="AO260" s="173">
        <f t="shared" si="58"/>
        <v>-13.668035082249045</v>
      </c>
      <c r="AP260" s="173">
        <f t="shared" si="59"/>
        <v>-14.160130178061364</v>
      </c>
      <c r="AQ260" s="173">
        <f t="shared" si="60"/>
        <v>-13.504003383644937</v>
      </c>
      <c r="AR260" s="173">
        <f t="shared" si="61"/>
        <v>-14.324161876665469</v>
      </c>
      <c r="AS260" s="173">
        <f t="shared" si="62"/>
        <v>-13.339971685040831</v>
      </c>
    </row>
    <row r="261" spans="1:45">
      <c r="A261" s="3">
        <v>260</v>
      </c>
      <c r="B261" s="67">
        <v>40141</v>
      </c>
      <c r="C261" s="77">
        <v>0.128</v>
      </c>
      <c r="D261" s="72">
        <v>17</v>
      </c>
      <c r="E261" s="147" t="s">
        <v>196</v>
      </c>
      <c r="F261" s="69">
        <v>-15.83428</v>
      </c>
      <c r="G261" s="69">
        <v>22.325181409273945</v>
      </c>
      <c r="H261" s="69">
        <v>-13.718411339999999</v>
      </c>
      <c r="I261" s="3">
        <v>-13.893000000000001</v>
      </c>
      <c r="J261" s="69">
        <v>-15.83428</v>
      </c>
      <c r="K261" s="69">
        <v>-13.718411339999999</v>
      </c>
      <c r="AH261" s="174">
        <f t="shared" si="55"/>
        <v>-16.194557859922181</v>
      </c>
      <c r="AI261" s="174">
        <f t="shared" si="52"/>
        <v>-17.060950847492027</v>
      </c>
      <c r="AJ261" s="174">
        <f t="shared" si="53"/>
        <v>-15.328164872352335</v>
      </c>
      <c r="AK261" s="172"/>
      <c r="AL261" s="172"/>
      <c r="AM261" s="173">
        <f t="shared" si="56"/>
        <v>-13.83206678085315</v>
      </c>
      <c r="AN261" s="173">
        <f t="shared" si="57"/>
        <v>-13.996098479457256</v>
      </c>
      <c r="AO261" s="173">
        <f t="shared" si="58"/>
        <v>-13.668035082249045</v>
      </c>
      <c r="AP261" s="173">
        <f t="shared" si="59"/>
        <v>-14.160130178061364</v>
      </c>
      <c r="AQ261" s="173">
        <f t="shared" si="60"/>
        <v>-13.504003383644937</v>
      </c>
      <c r="AR261" s="173">
        <f t="shared" si="61"/>
        <v>-14.324161876665469</v>
      </c>
      <c r="AS261" s="173">
        <f t="shared" si="62"/>
        <v>-13.339971685040831</v>
      </c>
    </row>
    <row r="262" spans="1:45">
      <c r="A262" s="3">
        <v>261</v>
      </c>
      <c r="B262" s="67">
        <v>40141</v>
      </c>
      <c r="C262" s="77">
        <v>0.121</v>
      </c>
      <c r="D262" s="72">
        <v>62</v>
      </c>
      <c r="E262" s="147" t="s">
        <v>197</v>
      </c>
      <c r="F262" s="69">
        <v>-16.086749999999999</v>
      </c>
      <c r="G262" s="69">
        <v>22.448082164182317</v>
      </c>
      <c r="H262" s="69">
        <v>-13.974794625000001</v>
      </c>
      <c r="I262" s="3">
        <v>-13.893000000000001</v>
      </c>
      <c r="J262" s="69">
        <v>-16.086749999999999</v>
      </c>
      <c r="K262" s="69">
        <v>-13.974794625000001</v>
      </c>
      <c r="AH262" s="174">
        <f t="shared" si="55"/>
        <v>-16.194557859922181</v>
      </c>
      <c r="AI262" s="174">
        <f t="shared" ref="AI262:AI287" si="63">AH262-(3*$AF$3)</f>
        <v>-17.060950847492027</v>
      </c>
      <c r="AJ262" s="174">
        <f t="shared" ref="AJ262:AJ287" si="64">AH262+(3*$AF$3)</f>
        <v>-15.328164872352335</v>
      </c>
      <c r="AK262" s="172"/>
      <c r="AL262" s="172"/>
      <c r="AM262" s="173">
        <f t="shared" si="56"/>
        <v>-13.83206678085315</v>
      </c>
      <c r="AN262" s="173">
        <f t="shared" si="57"/>
        <v>-13.996098479457256</v>
      </c>
      <c r="AO262" s="173">
        <f t="shared" si="58"/>
        <v>-13.668035082249045</v>
      </c>
      <c r="AP262" s="173">
        <f t="shared" si="59"/>
        <v>-14.160130178061364</v>
      </c>
      <c r="AQ262" s="173">
        <f t="shared" si="60"/>
        <v>-13.504003383644937</v>
      </c>
      <c r="AR262" s="173">
        <f t="shared" si="61"/>
        <v>-14.324161876665469</v>
      </c>
      <c r="AS262" s="173">
        <f t="shared" si="62"/>
        <v>-13.339971685040831</v>
      </c>
    </row>
    <row r="263" spans="1:45">
      <c r="A263" s="3">
        <v>262</v>
      </c>
      <c r="B263" s="67">
        <v>40141</v>
      </c>
      <c r="C263" s="77">
        <v>0.12</v>
      </c>
      <c r="D263" s="72">
        <v>107</v>
      </c>
      <c r="E263" s="147" t="s">
        <v>198</v>
      </c>
      <c r="F263" s="69">
        <v>-15.906319999999999</v>
      </c>
      <c r="G263" s="69">
        <v>23.209675884375006</v>
      </c>
      <c r="H263" s="69">
        <v>-13.791567960000002</v>
      </c>
      <c r="I263" s="3">
        <v>-13.893000000000001</v>
      </c>
      <c r="J263" s="69">
        <v>-15.906319999999999</v>
      </c>
      <c r="K263" s="69">
        <v>-13.791567960000002</v>
      </c>
      <c r="AH263" s="174">
        <f t="shared" si="55"/>
        <v>-16.194557859922181</v>
      </c>
      <c r="AI263" s="174">
        <f t="shared" si="63"/>
        <v>-17.060950847492027</v>
      </c>
      <c r="AJ263" s="174">
        <f t="shared" si="64"/>
        <v>-15.328164872352335</v>
      </c>
      <c r="AK263" s="172"/>
      <c r="AL263" s="172"/>
      <c r="AM263" s="173">
        <f t="shared" si="56"/>
        <v>-13.83206678085315</v>
      </c>
      <c r="AN263" s="173">
        <f t="shared" si="57"/>
        <v>-13.996098479457256</v>
      </c>
      <c r="AO263" s="173">
        <f t="shared" si="58"/>
        <v>-13.668035082249045</v>
      </c>
      <c r="AP263" s="173">
        <f t="shared" si="59"/>
        <v>-14.160130178061364</v>
      </c>
      <c r="AQ263" s="173">
        <f t="shared" si="60"/>
        <v>-13.504003383644937</v>
      </c>
      <c r="AR263" s="173">
        <f t="shared" si="61"/>
        <v>-14.324161876665469</v>
      </c>
      <c r="AS263" s="173">
        <f t="shared" si="62"/>
        <v>-13.339971685040831</v>
      </c>
    </row>
    <row r="264" spans="1:45">
      <c r="A264" s="3">
        <v>263</v>
      </c>
      <c r="B264" s="28">
        <v>40150</v>
      </c>
      <c r="C264" s="149">
        <v>0.13200000000000001</v>
      </c>
      <c r="D264" s="5">
        <v>17</v>
      </c>
      <c r="E264" s="5" t="s">
        <v>196</v>
      </c>
      <c r="F264" s="17">
        <v>-15.87956</v>
      </c>
      <c r="G264" s="14">
        <v>21.145432842035472</v>
      </c>
      <c r="H264" s="69">
        <v>-13.681694628000001</v>
      </c>
      <c r="I264" s="3">
        <v>-13.893000000000001</v>
      </c>
      <c r="J264" s="17">
        <v>-15.87956</v>
      </c>
      <c r="K264" s="69">
        <v>-13.681694628000001</v>
      </c>
      <c r="AH264" s="174">
        <f t="shared" si="55"/>
        <v>-16.194557859922181</v>
      </c>
      <c r="AI264" s="174">
        <f t="shared" si="63"/>
        <v>-17.060950847492027</v>
      </c>
      <c r="AJ264" s="174">
        <f t="shared" si="64"/>
        <v>-15.328164872352335</v>
      </c>
      <c r="AK264" s="172"/>
      <c r="AL264" s="172"/>
      <c r="AM264" s="173">
        <f t="shared" si="56"/>
        <v>-13.83206678085315</v>
      </c>
      <c r="AN264" s="173">
        <f t="shared" si="57"/>
        <v>-13.996098479457256</v>
      </c>
      <c r="AO264" s="173">
        <f t="shared" si="58"/>
        <v>-13.668035082249045</v>
      </c>
      <c r="AP264" s="173">
        <f t="shared" si="59"/>
        <v>-14.160130178061364</v>
      </c>
      <c r="AQ264" s="173">
        <f t="shared" si="60"/>
        <v>-13.504003383644937</v>
      </c>
      <c r="AR264" s="173">
        <f t="shared" si="61"/>
        <v>-14.324161876665469</v>
      </c>
      <c r="AS264" s="173">
        <f t="shared" si="62"/>
        <v>-13.339971685040831</v>
      </c>
    </row>
    <row r="265" spans="1:45">
      <c r="A265" s="3">
        <v>264</v>
      </c>
      <c r="B265" s="28">
        <v>40150</v>
      </c>
      <c r="C265" s="149">
        <v>0.12</v>
      </c>
      <c r="D265" s="5">
        <v>62</v>
      </c>
      <c r="E265" s="5" t="s">
        <v>197</v>
      </c>
      <c r="F265" s="17">
        <v>-16.35934</v>
      </c>
      <c r="G265" s="14">
        <v>21.913536034364839</v>
      </c>
      <c r="H265" s="69">
        <v>-14.171693942000003</v>
      </c>
      <c r="I265" s="3">
        <v>-13.893000000000001</v>
      </c>
      <c r="J265" s="17">
        <v>-16.35934</v>
      </c>
      <c r="K265" s="69">
        <v>-14.171693942000003</v>
      </c>
      <c r="AH265" s="174">
        <f t="shared" si="55"/>
        <v>-16.194557859922181</v>
      </c>
      <c r="AI265" s="174">
        <f t="shared" si="63"/>
        <v>-17.060950847492027</v>
      </c>
      <c r="AJ265" s="174">
        <f t="shared" si="64"/>
        <v>-15.328164872352335</v>
      </c>
      <c r="AK265" s="172"/>
      <c r="AL265" s="172"/>
      <c r="AM265" s="173">
        <f t="shared" si="56"/>
        <v>-13.83206678085315</v>
      </c>
      <c r="AN265" s="173">
        <f t="shared" si="57"/>
        <v>-13.996098479457256</v>
      </c>
      <c r="AO265" s="173">
        <f t="shared" si="58"/>
        <v>-13.668035082249045</v>
      </c>
      <c r="AP265" s="173">
        <f t="shared" si="59"/>
        <v>-14.160130178061364</v>
      </c>
      <c r="AQ265" s="173">
        <f t="shared" si="60"/>
        <v>-13.504003383644937</v>
      </c>
      <c r="AR265" s="173">
        <f t="shared" si="61"/>
        <v>-14.324161876665469</v>
      </c>
      <c r="AS265" s="173">
        <f t="shared" si="62"/>
        <v>-13.339971685040831</v>
      </c>
    </row>
    <row r="266" spans="1:45">
      <c r="A266" s="3">
        <v>265</v>
      </c>
      <c r="B266" s="28">
        <v>40150</v>
      </c>
      <c r="C266" s="149">
        <v>0.13500000000000001</v>
      </c>
      <c r="D266" s="5">
        <v>107</v>
      </c>
      <c r="E266" s="5" t="s">
        <v>198</v>
      </c>
      <c r="F266" s="17">
        <v>-15.87194</v>
      </c>
      <c r="G266" s="14">
        <v>21.81711640059137</v>
      </c>
      <c r="H266" s="69">
        <v>-13.673912322000001</v>
      </c>
      <c r="I266" s="3">
        <v>-13.893000000000001</v>
      </c>
      <c r="J266" s="17">
        <v>-15.87194</v>
      </c>
      <c r="K266" s="69">
        <v>-13.673912322000001</v>
      </c>
      <c r="AH266" s="174">
        <f t="shared" si="55"/>
        <v>-16.194557859922181</v>
      </c>
      <c r="AI266" s="174">
        <f t="shared" si="63"/>
        <v>-17.060950847492027</v>
      </c>
      <c r="AJ266" s="174">
        <f t="shared" si="64"/>
        <v>-15.328164872352335</v>
      </c>
      <c r="AK266" s="172"/>
      <c r="AL266" s="172"/>
      <c r="AM266" s="173">
        <f t="shared" si="56"/>
        <v>-13.83206678085315</v>
      </c>
      <c r="AN266" s="173">
        <f t="shared" si="57"/>
        <v>-13.996098479457256</v>
      </c>
      <c r="AO266" s="173">
        <f t="shared" si="58"/>
        <v>-13.668035082249045</v>
      </c>
      <c r="AP266" s="173">
        <f t="shared" si="59"/>
        <v>-14.160130178061364</v>
      </c>
      <c r="AQ266" s="173">
        <f t="shared" si="60"/>
        <v>-13.504003383644937</v>
      </c>
      <c r="AR266" s="173">
        <f t="shared" si="61"/>
        <v>-14.324161876665469</v>
      </c>
      <c r="AS266" s="173">
        <f t="shared" si="62"/>
        <v>-13.339971685040831</v>
      </c>
    </row>
    <row r="267" spans="1:45">
      <c r="A267" s="3">
        <v>266</v>
      </c>
      <c r="B267" s="98">
        <v>40164</v>
      </c>
      <c r="C267" s="8">
        <v>0.13700000000000001</v>
      </c>
      <c r="D267" s="5">
        <v>16</v>
      </c>
      <c r="E267" s="5" t="s">
        <v>45</v>
      </c>
      <c r="F267" s="17">
        <v>-15.867139999999999</v>
      </c>
      <c r="G267" s="14">
        <v>22.025505601730782</v>
      </c>
      <c r="H267" s="17">
        <v>-13.761194665999996</v>
      </c>
      <c r="I267" s="3">
        <v>-13.893000000000001</v>
      </c>
      <c r="J267" s="17">
        <v>-15.71564</v>
      </c>
      <c r="K267" s="69">
        <v>-13.768052795999999</v>
      </c>
      <c r="AH267" s="174">
        <f t="shared" si="55"/>
        <v>-16.194557859922181</v>
      </c>
      <c r="AI267" s="174">
        <f t="shared" si="63"/>
        <v>-17.060950847492027</v>
      </c>
      <c r="AJ267" s="174">
        <f t="shared" si="64"/>
        <v>-15.328164872352335</v>
      </c>
      <c r="AK267" s="172"/>
      <c r="AL267" s="172"/>
      <c r="AM267" s="173">
        <f t="shared" si="56"/>
        <v>-13.83206678085315</v>
      </c>
      <c r="AN267" s="173">
        <f t="shared" si="57"/>
        <v>-13.996098479457256</v>
      </c>
      <c r="AO267" s="173">
        <f t="shared" si="58"/>
        <v>-13.668035082249045</v>
      </c>
      <c r="AP267" s="173">
        <f t="shared" si="59"/>
        <v>-14.160130178061364</v>
      </c>
      <c r="AQ267" s="173">
        <f t="shared" si="60"/>
        <v>-13.504003383644937</v>
      </c>
      <c r="AR267" s="173">
        <f t="shared" si="61"/>
        <v>-14.324161876665469</v>
      </c>
      <c r="AS267" s="173">
        <f t="shared" si="62"/>
        <v>-13.339971685040831</v>
      </c>
    </row>
    <row r="268" spans="1:45">
      <c r="A268" s="3">
        <v>267</v>
      </c>
      <c r="B268" s="98">
        <v>40164</v>
      </c>
      <c r="C268" s="8">
        <v>0.128</v>
      </c>
      <c r="D268" s="5">
        <v>27</v>
      </c>
      <c r="E268" s="5" t="s">
        <v>120</v>
      </c>
      <c r="F268" s="17">
        <v>-15.847329999999999</v>
      </c>
      <c r="G268" s="14">
        <v>21.614103334916908</v>
      </c>
      <c r="H268" s="17">
        <v>-13.741049876999996</v>
      </c>
      <c r="I268" s="3">
        <v>-13.893000000000001</v>
      </c>
      <c r="J268" s="17">
        <v>-15.6815</v>
      </c>
      <c r="K268" s="69">
        <v>-13.733950350000001</v>
      </c>
      <c r="AH268" s="174">
        <f t="shared" si="55"/>
        <v>-16.194557859922181</v>
      </c>
      <c r="AI268" s="174">
        <f t="shared" si="63"/>
        <v>-17.060950847492027</v>
      </c>
      <c r="AJ268" s="174">
        <f t="shared" si="64"/>
        <v>-15.328164872352335</v>
      </c>
      <c r="AK268" s="172"/>
      <c r="AL268" s="172"/>
      <c r="AM268" s="173">
        <f t="shared" si="56"/>
        <v>-13.83206678085315</v>
      </c>
      <c r="AN268" s="173">
        <f t="shared" si="57"/>
        <v>-13.996098479457256</v>
      </c>
      <c r="AO268" s="173">
        <f t="shared" si="58"/>
        <v>-13.668035082249045</v>
      </c>
      <c r="AP268" s="173">
        <f t="shared" si="59"/>
        <v>-14.160130178061364</v>
      </c>
      <c r="AQ268" s="173">
        <f t="shared" si="60"/>
        <v>-13.504003383644937</v>
      </c>
      <c r="AR268" s="173">
        <f t="shared" si="61"/>
        <v>-14.324161876665469</v>
      </c>
      <c r="AS268" s="173">
        <f t="shared" si="62"/>
        <v>-13.339971685040831</v>
      </c>
    </row>
    <row r="269" spans="1:45">
      <c r="A269" s="3">
        <v>268</v>
      </c>
      <c r="B269" s="98">
        <v>40164</v>
      </c>
      <c r="C269" s="8">
        <v>0.14499999999999999</v>
      </c>
      <c r="D269" s="5">
        <v>65</v>
      </c>
      <c r="E269" s="5" t="s">
        <v>47</v>
      </c>
      <c r="F269" s="17">
        <v>-16.034849999999999</v>
      </c>
      <c r="G269" s="14">
        <v>21.266030480693587</v>
      </c>
      <c r="H269" s="17">
        <v>-13.931738964999996</v>
      </c>
      <c r="I269" s="3">
        <v>-13.893000000000001</v>
      </c>
      <c r="J269" s="17">
        <v>-15.88931</v>
      </c>
      <c r="K269" s="69">
        <v>-13.941531759</v>
      </c>
      <c r="AH269" s="174">
        <f t="shared" si="55"/>
        <v>-16.194557859922181</v>
      </c>
      <c r="AI269" s="174">
        <f t="shared" si="63"/>
        <v>-17.060950847492027</v>
      </c>
      <c r="AJ269" s="174">
        <f t="shared" si="64"/>
        <v>-15.328164872352335</v>
      </c>
      <c r="AK269" s="172"/>
      <c r="AL269" s="172"/>
      <c r="AM269" s="173">
        <f t="shared" si="56"/>
        <v>-13.83206678085315</v>
      </c>
      <c r="AN269" s="173">
        <f t="shared" si="57"/>
        <v>-13.996098479457256</v>
      </c>
      <c r="AO269" s="173">
        <f t="shared" si="58"/>
        <v>-13.668035082249045</v>
      </c>
      <c r="AP269" s="173">
        <f t="shared" si="59"/>
        <v>-14.160130178061364</v>
      </c>
      <c r="AQ269" s="173">
        <f t="shared" si="60"/>
        <v>-13.504003383644937</v>
      </c>
      <c r="AR269" s="173">
        <f t="shared" si="61"/>
        <v>-14.324161876665469</v>
      </c>
      <c r="AS269" s="173">
        <f t="shared" si="62"/>
        <v>-13.339971685040831</v>
      </c>
    </row>
    <row r="270" spans="1:45">
      <c r="A270" s="3">
        <v>269</v>
      </c>
      <c r="B270" s="98">
        <v>40164</v>
      </c>
      <c r="C270" s="8">
        <v>0.126</v>
      </c>
      <c r="D270" s="5">
        <v>71</v>
      </c>
      <c r="E270" s="5" t="s">
        <v>53</v>
      </c>
      <c r="F270" s="17">
        <v>-15.98386</v>
      </c>
      <c r="G270" s="14">
        <v>21.247983240238014</v>
      </c>
      <c r="H270" s="17">
        <v>-13.879887234</v>
      </c>
      <c r="I270" s="3">
        <v>-13.893000000000001</v>
      </c>
      <c r="J270" s="17">
        <v>-15.81489</v>
      </c>
      <c r="K270" s="69">
        <v>-13.867193621000002</v>
      </c>
      <c r="AH270" s="174">
        <f t="shared" si="55"/>
        <v>-16.194557859922181</v>
      </c>
      <c r="AI270" s="174">
        <f t="shared" si="63"/>
        <v>-17.060950847492027</v>
      </c>
      <c r="AJ270" s="174">
        <f t="shared" si="64"/>
        <v>-15.328164872352335</v>
      </c>
      <c r="AK270" s="172"/>
      <c r="AL270" s="172"/>
      <c r="AM270" s="173">
        <f t="shared" si="56"/>
        <v>-13.83206678085315</v>
      </c>
      <c r="AN270" s="173">
        <f t="shared" si="57"/>
        <v>-13.996098479457256</v>
      </c>
      <c r="AO270" s="173">
        <f t="shared" si="58"/>
        <v>-13.668035082249045</v>
      </c>
      <c r="AP270" s="173">
        <f t="shared" si="59"/>
        <v>-14.160130178061364</v>
      </c>
      <c r="AQ270" s="173">
        <f t="shared" si="60"/>
        <v>-13.504003383644937</v>
      </c>
      <c r="AR270" s="173">
        <f t="shared" si="61"/>
        <v>-14.324161876665469</v>
      </c>
      <c r="AS270" s="173">
        <f t="shared" si="62"/>
        <v>-13.339971685040831</v>
      </c>
    </row>
    <row r="271" spans="1:45">
      <c r="A271" s="3">
        <v>270</v>
      </c>
      <c r="B271" s="98">
        <v>40164</v>
      </c>
      <c r="C271" s="8">
        <v>0.123</v>
      </c>
      <c r="D271" s="5">
        <v>102</v>
      </c>
      <c r="E271" s="5" t="s">
        <v>55</v>
      </c>
      <c r="F271" s="17">
        <v>-15.8629</v>
      </c>
      <c r="G271" s="14">
        <v>21.477428628588033</v>
      </c>
      <c r="H271" s="17">
        <v>-13.756883009999997</v>
      </c>
      <c r="I271" s="3">
        <v>-13.893000000000001</v>
      </c>
      <c r="J271" s="17">
        <v>-15.68937</v>
      </c>
      <c r="K271" s="69">
        <v>-13.741811692999999</v>
      </c>
      <c r="AH271" s="174">
        <f t="shared" si="55"/>
        <v>-16.194557859922181</v>
      </c>
      <c r="AI271" s="174">
        <f t="shared" si="63"/>
        <v>-17.060950847492027</v>
      </c>
      <c r="AJ271" s="174">
        <f t="shared" si="64"/>
        <v>-15.328164872352335</v>
      </c>
      <c r="AK271" s="172"/>
      <c r="AL271" s="172"/>
      <c r="AM271" s="173">
        <f t="shared" si="56"/>
        <v>-13.83206678085315</v>
      </c>
      <c r="AN271" s="173">
        <f t="shared" si="57"/>
        <v>-13.996098479457256</v>
      </c>
      <c r="AO271" s="173">
        <f t="shared" si="58"/>
        <v>-13.668035082249045</v>
      </c>
      <c r="AP271" s="173">
        <f t="shared" si="59"/>
        <v>-14.160130178061364</v>
      </c>
      <c r="AQ271" s="173">
        <f t="shared" si="60"/>
        <v>-13.504003383644937</v>
      </c>
      <c r="AR271" s="173">
        <f t="shared" si="61"/>
        <v>-14.324161876665469</v>
      </c>
      <c r="AS271" s="173">
        <f t="shared" si="62"/>
        <v>-13.339971685040831</v>
      </c>
    </row>
    <row r="272" spans="1:45">
      <c r="A272" s="3">
        <v>271</v>
      </c>
      <c r="B272" s="98">
        <v>40164</v>
      </c>
      <c r="C272" s="8">
        <v>0.128</v>
      </c>
      <c r="D272" s="5">
        <v>107</v>
      </c>
      <c r="E272" s="5" t="s">
        <v>129</v>
      </c>
      <c r="F272" s="17">
        <v>-15.919919999999999</v>
      </c>
      <c r="G272" s="14">
        <v>21.836475403110359</v>
      </c>
      <c r="H272" s="17">
        <v>-13.814866647999997</v>
      </c>
      <c r="I272" s="3">
        <v>-13.893000000000001</v>
      </c>
      <c r="J272" s="17">
        <v>-15.75708</v>
      </c>
      <c r="K272" s="69">
        <v>-13.809447212000002</v>
      </c>
      <c r="AH272" s="174">
        <f t="shared" si="55"/>
        <v>-16.194557859922181</v>
      </c>
      <c r="AI272" s="174">
        <f t="shared" si="63"/>
        <v>-17.060950847492027</v>
      </c>
      <c r="AJ272" s="174">
        <f t="shared" si="64"/>
        <v>-15.328164872352335</v>
      </c>
      <c r="AK272" s="172"/>
      <c r="AL272" s="172"/>
      <c r="AM272" s="173">
        <f t="shared" si="56"/>
        <v>-13.83206678085315</v>
      </c>
      <c r="AN272" s="173">
        <f t="shared" si="57"/>
        <v>-13.996098479457256</v>
      </c>
      <c r="AO272" s="173">
        <f t="shared" si="58"/>
        <v>-13.668035082249045</v>
      </c>
      <c r="AP272" s="173">
        <f t="shared" si="59"/>
        <v>-14.160130178061364</v>
      </c>
      <c r="AQ272" s="173">
        <f t="shared" si="60"/>
        <v>-13.504003383644937</v>
      </c>
      <c r="AR272" s="173">
        <f t="shared" si="61"/>
        <v>-14.324161876665469</v>
      </c>
      <c r="AS272" s="173">
        <f t="shared" si="62"/>
        <v>-13.339971685040831</v>
      </c>
    </row>
    <row r="273" spans="1:45">
      <c r="A273" s="3">
        <v>272</v>
      </c>
      <c r="B273" s="45">
        <v>40198</v>
      </c>
      <c r="C273" s="177">
        <v>0.13</v>
      </c>
      <c r="D273" s="167">
        <v>16</v>
      </c>
      <c r="E273" s="167" t="s">
        <v>157</v>
      </c>
      <c r="F273" s="22">
        <v>-15.68178</v>
      </c>
      <c r="G273" s="158">
        <v>20.972012977778583</v>
      </c>
      <c r="H273" s="22">
        <v>-13.706534156</v>
      </c>
      <c r="I273" s="167" t="s">
        <v>217</v>
      </c>
      <c r="J273" s="156">
        <v>-15.68178</v>
      </c>
      <c r="K273" s="156">
        <v>-13.706534156</v>
      </c>
      <c r="L273"/>
      <c r="AC273" s="10"/>
      <c r="AD273" s="10"/>
      <c r="AE273" s="10"/>
      <c r="AH273" s="174">
        <f t="shared" si="55"/>
        <v>-16.194557859922181</v>
      </c>
      <c r="AI273" s="174">
        <f t="shared" si="63"/>
        <v>-17.060950847492027</v>
      </c>
      <c r="AJ273" s="174">
        <f t="shared" si="64"/>
        <v>-15.328164872352335</v>
      </c>
      <c r="AK273" s="172"/>
      <c r="AL273" s="172"/>
      <c r="AM273" s="173">
        <f t="shared" si="56"/>
        <v>-13.83206678085315</v>
      </c>
      <c r="AN273" s="173">
        <f t="shared" si="57"/>
        <v>-13.996098479457256</v>
      </c>
      <c r="AO273" s="173">
        <f t="shared" si="58"/>
        <v>-13.668035082249045</v>
      </c>
      <c r="AP273" s="173">
        <f t="shared" si="59"/>
        <v>-14.160130178061364</v>
      </c>
      <c r="AQ273" s="173">
        <f t="shared" si="60"/>
        <v>-13.504003383644937</v>
      </c>
      <c r="AR273" s="173">
        <f t="shared" si="61"/>
        <v>-14.324161876665469</v>
      </c>
      <c r="AS273" s="173">
        <f t="shared" si="62"/>
        <v>-13.339971685040831</v>
      </c>
    </row>
    <row r="274" spans="1:45">
      <c r="A274" s="3">
        <v>273</v>
      </c>
      <c r="B274" s="45">
        <v>40198</v>
      </c>
      <c r="C274" s="177">
        <v>0.125</v>
      </c>
      <c r="D274" s="167">
        <v>21</v>
      </c>
      <c r="E274" s="167" t="s">
        <v>158</v>
      </c>
      <c r="F274" s="22">
        <v>-15.70088</v>
      </c>
      <c r="G274" s="158">
        <v>20.294680836091878</v>
      </c>
      <c r="H274" s="22">
        <v>-13.725828975999999</v>
      </c>
      <c r="I274" s="167" t="s">
        <v>217</v>
      </c>
      <c r="J274" s="156">
        <v>-15.70088</v>
      </c>
      <c r="K274" s="156">
        <v>-13.725828975999999</v>
      </c>
      <c r="L274"/>
      <c r="AC274" s="10"/>
      <c r="AD274" s="10"/>
      <c r="AE274" s="10"/>
      <c r="AH274" s="174">
        <f t="shared" si="55"/>
        <v>-16.194557859922181</v>
      </c>
      <c r="AI274" s="174">
        <f t="shared" si="63"/>
        <v>-17.060950847492027</v>
      </c>
      <c r="AJ274" s="174">
        <f t="shared" si="64"/>
        <v>-15.328164872352335</v>
      </c>
      <c r="AK274" s="172"/>
      <c r="AL274" s="172"/>
      <c r="AM274" s="173">
        <f t="shared" si="56"/>
        <v>-13.83206678085315</v>
      </c>
      <c r="AN274" s="173">
        <f t="shared" si="57"/>
        <v>-13.996098479457256</v>
      </c>
      <c r="AO274" s="173">
        <f t="shared" si="58"/>
        <v>-13.668035082249045</v>
      </c>
      <c r="AP274" s="173">
        <f t="shared" si="59"/>
        <v>-14.160130178061364</v>
      </c>
      <c r="AQ274" s="173">
        <f t="shared" si="60"/>
        <v>-13.504003383644937</v>
      </c>
      <c r="AR274" s="173">
        <f t="shared" si="61"/>
        <v>-14.324161876665469</v>
      </c>
      <c r="AS274" s="173">
        <f t="shared" si="62"/>
        <v>-13.339971685040831</v>
      </c>
    </row>
    <row r="275" spans="1:45">
      <c r="A275" s="3">
        <v>274</v>
      </c>
      <c r="B275" s="45">
        <v>40198</v>
      </c>
      <c r="C275" s="177">
        <v>0.157</v>
      </c>
      <c r="D275" s="167">
        <v>26</v>
      </c>
      <c r="E275" s="167" t="s">
        <v>159</v>
      </c>
      <c r="F275" s="22">
        <v>-15.882289999999999</v>
      </c>
      <c r="G275" s="158">
        <v>21.942477400205824</v>
      </c>
      <c r="H275" s="22">
        <v>-13.909089357999999</v>
      </c>
      <c r="I275" s="167" t="s">
        <v>217</v>
      </c>
      <c r="J275" s="156">
        <v>-15.882289999999999</v>
      </c>
      <c r="K275" s="156">
        <v>-13.909089357999999</v>
      </c>
      <c r="L275"/>
      <c r="AC275" s="10"/>
      <c r="AD275" s="10"/>
      <c r="AE275" s="10"/>
      <c r="AH275" s="174">
        <f t="shared" si="55"/>
        <v>-16.194557859922181</v>
      </c>
      <c r="AI275" s="174">
        <f t="shared" si="63"/>
        <v>-17.060950847492027</v>
      </c>
      <c r="AJ275" s="174">
        <f t="shared" si="64"/>
        <v>-15.328164872352335</v>
      </c>
      <c r="AK275" s="172"/>
      <c r="AL275" s="172"/>
      <c r="AM275" s="173">
        <f t="shared" si="56"/>
        <v>-13.83206678085315</v>
      </c>
      <c r="AN275" s="173">
        <f t="shared" si="57"/>
        <v>-13.996098479457256</v>
      </c>
      <c r="AO275" s="173">
        <f t="shared" si="58"/>
        <v>-13.668035082249045</v>
      </c>
      <c r="AP275" s="173">
        <f t="shared" si="59"/>
        <v>-14.160130178061364</v>
      </c>
      <c r="AQ275" s="173">
        <f t="shared" si="60"/>
        <v>-13.504003383644937</v>
      </c>
      <c r="AR275" s="173">
        <f t="shared" si="61"/>
        <v>-14.324161876665469</v>
      </c>
      <c r="AS275" s="173">
        <f t="shared" si="62"/>
        <v>-13.339971685040831</v>
      </c>
    </row>
    <row r="276" spans="1:45">
      <c r="A276" s="3">
        <v>275</v>
      </c>
      <c r="B276" s="45">
        <v>40198</v>
      </c>
      <c r="C276" s="177">
        <v>0.14099999999999999</v>
      </c>
      <c r="D276" s="167">
        <v>32</v>
      </c>
      <c r="E276" s="167" t="s">
        <v>210</v>
      </c>
      <c r="F276" s="22">
        <v>-15.832280000000001</v>
      </c>
      <c r="G276" s="158">
        <v>22.093473897829114</v>
      </c>
      <c r="H276" s="22">
        <v>-13.858569255999999</v>
      </c>
      <c r="I276" s="167" t="s">
        <v>217</v>
      </c>
      <c r="J276" s="156">
        <v>-15.832280000000001</v>
      </c>
      <c r="K276" s="156">
        <v>-13.858569255999999</v>
      </c>
      <c r="L276"/>
      <c r="AC276" s="10"/>
      <c r="AD276" s="10"/>
      <c r="AE276" s="10"/>
      <c r="AH276" s="174">
        <f t="shared" si="55"/>
        <v>-16.194557859922181</v>
      </c>
      <c r="AI276" s="174">
        <f t="shared" si="63"/>
        <v>-17.060950847492027</v>
      </c>
      <c r="AJ276" s="174">
        <f t="shared" si="64"/>
        <v>-15.328164872352335</v>
      </c>
      <c r="AK276" s="172"/>
      <c r="AL276" s="172"/>
      <c r="AM276" s="173">
        <f t="shared" si="56"/>
        <v>-13.83206678085315</v>
      </c>
      <c r="AN276" s="173">
        <f t="shared" si="57"/>
        <v>-13.996098479457256</v>
      </c>
      <c r="AO276" s="173">
        <f t="shared" si="58"/>
        <v>-13.668035082249045</v>
      </c>
      <c r="AP276" s="173">
        <f t="shared" si="59"/>
        <v>-14.160130178061364</v>
      </c>
      <c r="AQ276" s="173">
        <f t="shared" si="60"/>
        <v>-13.504003383644937</v>
      </c>
      <c r="AR276" s="173">
        <f t="shared" si="61"/>
        <v>-14.324161876665469</v>
      </c>
      <c r="AS276" s="173">
        <f t="shared" si="62"/>
        <v>-13.339971685040831</v>
      </c>
    </row>
    <row r="277" spans="1:45">
      <c r="A277" s="3">
        <v>276</v>
      </c>
      <c r="B277" s="45">
        <v>40198</v>
      </c>
      <c r="C277" s="177">
        <v>0.125</v>
      </c>
      <c r="D277" s="167">
        <v>37</v>
      </c>
      <c r="E277" s="167" t="s">
        <v>211</v>
      </c>
      <c r="F277" s="22">
        <v>-15.991250000000001</v>
      </c>
      <c r="G277" s="158">
        <v>21.889163563156472</v>
      </c>
      <c r="H277" s="22">
        <v>-14.019160750000001</v>
      </c>
      <c r="I277" s="167" t="s">
        <v>217</v>
      </c>
      <c r="J277" s="156">
        <v>-15.991250000000001</v>
      </c>
      <c r="K277" s="156">
        <v>-14.019160750000001</v>
      </c>
      <c r="L277"/>
      <c r="AC277" s="10"/>
      <c r="AD277" s="10"/>
      <c r="AE277" s="10"/>
      <c r="AH277" s="174">
        <f t="shared" si="55"/>
        <v>-16.194557859922181</v>
      </c>
      <c r="AI277" s="174">
        <f t="shared" si="63"/>
        <v>-17.060950847492027</v>
      </c>
      <c r="AJ277" s="174">
        <f t="shared" si="64"/>
        <v>-15.328164872352335</v>
      </c>
      <c r="AK277" s="172"/>
      <c r="AL277" s="172"/>
      <c r="AM277" s="173">
        <f t="shared" si="56"/>
        <v>-13.83206678085315</v>
      </c>
      <c r="AN277" s="173">
        <f t="shared" si="57"/>
        <v>-13.996098479457256</v>
      </c>
      <c r="AO277" s="173">
        <f t="shared" si="58"/>
        <v>-13.668035082249045</v>
      </c>
      <c r="AP277" s="173">
        <f t="shared" si="59"/>
        <v>-14.160130178061364</v>
      </c>
      <c r="AQ277" s="173">
        <f t="shared" si="60"/>
        <v>-13.504003383644937</v>
      </c>
      <c r="AR277" s="173">
        <f t="shared" si="61"/>
        <v>-14.324161876665469</v>
      </c>
      <c r="AS277" s="173">
        <f t="shared" si="62"/>
        <v>-13.339971685040831</v>
      </c>
    </row>
    <row r="278" spans="1:45">
      <c r="A278" s="3">
        <v>277</v>
      </c>
      <c r="B278" s="45">
        <v>40198</v>
      </c>
      <c r="C278" s="177">
        <v>0.129</v>
      </c>
      <c r="D278" s="167">
        <v>40</v>
      </c>
      <c r="E278" s="167" t="s">
        <v>212</v>
      </c>
      <c r="F278" s="22">
        <v>-15.76202</v>
      </c>
      <c r="G278" s="158">
        <v>20.971308960559789</v>
      </c>
      <c r="H278" s="22">
        <v>-13.787592604</v>
      </c>
      <c r="I278" s="167" t="s">
        <v>217</v>
      </c>
      <c r="J278" s="156">
        <v>-15.76202</v>
      </c>
      <c r="K278" s="156">
        <v>-13.787592604</v>
      </c>
      <c r="L278"/>
      <c r="AC278" s="10"/>
      <c r="AD278" s="10"/>
      <c r="AE278" s="10"/>
      <c r="AH278" s="174">
        <f t="shared" si="55"/>
        <v>-16.194557859922181</v>
      </c>
      <c r="AI278" s="174">
        <f t="shared" si="63"/>
        <v>-17.060950847492027</v>
      </c>
      <c r="AJ278" s="174">
        <f t="shared" si="64"/>
        <v>-15.328164872352335</v>
      </c>
      <c r="AK278" s="172"/>
      <c r="AL278" s="172"/>
      <c r="AM278" s="173">
        <f t="shared" si="56"/>
        <v>-13.83206678085315</v>
      </c>
      <c r="AN278" s="173">
        <f t="shared" si="57"/>
        <v>-13.996098479457256</v>
      </c>
      <c r="AO278" s="173">
        <f t="shared" si="58"/>
        <v>-13.668035082249045</v>
      </c>
      <c r="AP278" s="173">
        <f t="shared" si="59"/>
        <v>-14.160130178061364</v>
      </c>
      <c r="AQ278" s="173">
        <f t="shared" si="60"/>
        <v>-13.504003383644937</v>
      </c>
      <c r="AR278" s="173">
        <f t="shared" si="61"/>
        <v>-14.324161876665469</v>
      </c>
      <c r="AS278" s="173">
        <f t="shared" si="62"/>
        <v>-13.339971685040831</v>
      </c>
    </row>
    <row r="279" spans="1:45">
      <c r="A279" s="3">
        <v>278</v>
      </c>
      <c r="B279" s="45">
        <v>40198</v>
      </c>
      <c r="C279" s="177">
        <v>0.153</v>
      </c>
      <c r="D279" s="167">
        <v>43</v>
      </c>
      <c r="E279" s="167" t="s">
        <v>213</v>
      </c>
      <c r="F279" s="22">
        <v>-15.85258</v>
      </c>
      <c r="G279" s="158">
        <v>22.417967762011816</v>
      </c>
      <c r="H279" s="22">
        <v>-13.879076315999999</v>
      </c>
      <c r="I279" s="167" t="s">
        <v>217</v>
      </c>
      <c r="J279" s="156">
        <v>-15.85258</v>
      </c>
      <c r="K279" s="156">
        <v>-13.879076315999999</v>
      </c>
      <c r="L279"/>
      <c r="AC279" s="10"/>
      <c r="AD279" s="10"/>
      <c r="AE279" s="10"/>
      <c r="AH279" s="174">
        <f t="shared" si="55"/>
        <v>-16.194557859922181</v>
      </c>
      <c r="AI279" s="174">
        <f t="shared" si="63"/>
        <v>-17.060950847492027</v>
      </c>
      <c r="AJ279" s="174">
        <f t="shared" si="64"/>
        <v>-15.328164872352335</v>
      </c>
      <c r="AK279" s="172"/>
      <c r="AL279" s="172"/>
      <c r="AM279" s="173">
        <f t="shared" si="56"/>
        <v>-13.83206678085315</v>
      </c>
      <c r="AN279" s="173">
        <f t="shared" si="57"/>
        <v>-13.996098479457256</v>
      </c>
      <c r="AO279" s="173">
        <f t="shared" si="58"/>
        <v>-13.668035082249045</v>
      </c>
      <c r="AP279" s="173">
        <f t="shared" si="59"/>
        <v>-14.160130178061364</v>
      </c>
      <c r="AQ279" s="173">
        <f t="shared" si="60"/>
        <v>-13.504003383644937</v>
      </c>
      <c r="AR279" s="173">
        <f t="shared" si="61"/>
        <v>-14.324161876665469</v>
      </c>
      <c r="AS279" s="173">
        <f t="shared" si="62"/>
        <v>-13.339971685040831</v>
      </c>
    </row>
    <row r="280" spans="1:45">
      <c r="A280" s="3">
        <v>279</v>
      </c>
      <c r="B280" s="45">
        <v>40199</v>
      </c>
      <c r="C280" s="177">
        <v>0.126</v>
      </c>
      <c r="D280" s="167">
        <v>16</v>
      </c>
      <c r="E280" s="167" t="s">
        <v>157</v>
      </c>
      <c r="F280" s="22">
        <v>-15.720370000000001</v>
      </c>
      <c r="G280" s="158">
        <v>22.09824483719003</v>
      </c>
      <c r="H280" s="22">
        <v>-13.649307772000002</v>
      </c>
      <c r="I280" s="167" t="s">
        <v>217</v>
      </c>
      <c r="J280" s="22">
        <v>-15.62097</v>
      </c>
      <c r="K280" s="22">
        <v>-13.652881298</v>
      </c>
      <c r="L280"/>
      <c r="AC280" s="10"/>
      <c r="AD280" s="10"/>
      <c r="AE280" s="10"/>
      <c r="AH280" s="174">
        <f t="shared" si="55"/>
        <v>-16.194557859922181</v>
      </c>
      <c r="AI280" s="174">
        <f t="shared" si="63"/>
        <v>-17.060950847492027</v>
      </c>
      <c r="AJ280" s="174">
        <f t="shared" si="64"/>
        <v>-15.328164872352335</v>
      </c>
      <c r="AK280" s="172"/>
      <c r="AL280" s="172"/>
      <c r="AM280" s="173">
        <f t="shared" si="56"/>
        <v>-13.83206678085315</v>
      </c>
      <c r="AN280" s="173">
        <f t="shared" si="57"/>
        <v>-13.996098479457256</v>
      </c>
      <c r="AO280" s="173">
        <f t="shared" si="58"/>
        <v>-13.668035082249045</v>
      </c>
      <c r="AP280" s="173">
        <f t="shared" si="59"/>
        <v>-14.160130178061364</v>
      </c>
      <c r="AQ280" s="173">
        <f t="shared" si="60"/>
        <v>-13.504003383644937</v>
      </c>
      <c r="AR280" s="173">
        <f t="shared" si="61"/>
        <v>-14.324161876665469</v>
      </c>
      <c r="AS280" s="173">
        <f t="shared" si="62"/>
        <v>-13.339971685040831</v>
      </c>
    </row>
    <row r="281" spans="1:45">
      <c r="A281" s="3">
        <v>280</v>
      </c>
      <c r="B281" s="45">
        <v>40199</v>
      </c>
      <c r="C281" s="177">
        <v>0.128</v>
      </c>
      <c r="D281" s="167">
        <v>21</v>
      </c>
      <c r="E281" s="167" t="s">
        <v>158</v>
      </c>
      <c r="F281" s="22">
        <v>-15.75573</v>
      </c>
      <c r="G281" s="158">
        <v>21.587944363851424</v>
      </c>
      <c r="H281" s="22">
        <v>-13.685219388000002</v>
      </c>
      <c r="I281" s="167" t="s">
        <v>217</v>
      </c>
      <c r="J281" s="22">
        <v>-15.65598</v>
      </c>
      <c r="K281" s="22">
        <v>-13.688010332000001</v>
      </c>
      <c r="L281"/>
      <c r="AC281" s="10"/>
      <c r="AD281" s="10"/>
      <c r="AE281" s="10"/>
      <c r="AH281" s="174">
        <f t="shared" si="55"/>
        <v>-16.194557859922181</v>
      </c>
      <c r="AI281" s="174">
        <f t="shared" si="63"/>
        <v>-17.060950847492027</v>
      </c>
      <c r="AJ281" s="174">
        <f t="shared" si="64"/>
        <v>-15.328164872352335</v>
      </c>
      <c r="AK281" s="172"/>
      <c r="AL281" s="172"/>
      <c r="AM281" s="173">
        <f t="shared" si="56"/>
        <v>-13.83206678085315</v>
      </c>
      <c r="AN281" s="173">
        <f t="shared" si="57"/>
        <v>-13.996098479457256</v>
      </c>
      <c r="AO281" s="173">
        <f t="shared" si="58"/>
        <v>-13.668035082249045</v>
      </c>
      <c r="AP281" s="173">
        <f t="shared" si="59"/>
        <v>-14.160130178061364</v>
      </c>
      <c r="AQ281" s="173">
        <f t="shared" si="60"/>
        <v>-13.504003383644937</v>
      </c>
      <c r="AR281" s="173">
        <f t="shared" si="61"/>
        <v>-14.324161876665469</v>
      </c>
      <c r="AS281" s="173">
        <f t="shared" si="62"/>
        <v>-13.339971685040831</v>
      </c>
    </row>
    <row r="282" spans="1:45">
      <c r="A282" s="3">
        <v>281</v>
      </c>
      <c r="B282" s="45">
        <v>40199</v>
      </c>
      <c r="C282" s="177">
        <v>0.129</v>
      </c>
      <c r="D282" s="167">
        <v>26</v>
      </c>
      <c r="E282" s="167" t="s">
        <v>159</v>
      </c>
      <c r="F282" s="22">
        <v>-15.79538</v>
      </c>
      <c r="G282" s="158">
        <v>22.309981243881921</v>
      </c>
      <c r="H282" s="22">
        <v>-13.725487928000002</v>
      </c>
      <c r="I282" s="167" t="s">
        <v>217</v>
      </c>
      <c r="J282" s="22">
        <v>-15.700100000000001</v>
      </c>
      <c r="K282" s="22">
        <v>-13.732280340000001</v>
      </c>
      <c r="L282"/>
      <c r="AC282" s="10"/>
      <c r="AD282" s="10"/>
      <c r="AE282" s="10"/>
      <c r="AH282" s="174">
        <f t="shared" si="55"/>
        <v>-16.194557859922181</v>
      </c>
      <c r="AI282" s="174">
        <f t="shared" si="63"/>
        <v>-17.060950847492027</v>
      </c>
      <c r="AJ282" s="174">
        <f t="shared" si="64"/>
        <v>-15.328164872352335</v>
      </c>
      <c r="AK282" s="172"/>
      <c r="AL282" s="172"/>
      <c r="AM282" s="173">
        <f t="shared" si="56"/>
        <v>-13.83206678085315</v>
      </c>
      <c r="AN282" s="173">
        <f t="shared" si="57"/>
        <v>-13.996098479457256</v>
      </c>
      <c r="AO282" s="173">
        <f t="shared" si="58"/>
        <v>-13.668035082249045</v>
      </c>
      <c r="AP282" s="173">
        <f t="shared" si="59"/>
        <v>-14.160130178061364</v>
      </c>
      <c r="AQ282" s="173">
        <f t="shared" si="60"/>
        <v>-13.504003383644937</v>
      </c>
      <c r="AR282" s="173">
        <f t="shared" si="61"/>
        <v>-14.324161876665469</v>
      </c>
      <c r="AS282" s="173">
        <f t="shared" si="62"/>
        <v>-13.339971685040831</v>
      </c>
    </row>
    <row r="283" spans="1:45">
      <c r="A283" s="3">
        <v>282</v>
      </c>
      <c r="B283" s="45">
        <v>40199</v>
      </c>
      <c r="C283" s="177">
        <v>0.123</v>
      </c>
      <c r="D283" s="167">
        <v>32</v>
      </c>
      <c r="E283" s="167" t="s">
        <v>210</v>
      </c>
      <c r="F283" s="22">
        <v>-16.097149999999999</v>
      </c>
      <c r="G283" s="158">
        <v>20.98411603921528</v>
      </c>
      <c r="H283" s="22">
        <v>-14.03196554</v>
      </c>
      <c r="I283" s="167" t="s">
        <v>217</v>
      </c>
      <c r="J283" s="22">
        <v>-15.994630000000001</v>
      </c>
      <c r="K283" s="22">
        <v>-14.027811742000001</v>
      </c>
      <c r="L283"/>
      <c r="AC283" s="10"/>
      <c r="AD283" s="10"/>
      <c r="AE283" s="10"/>
      <c r="AH283" s="174">
        <f t="shared" si="55"/>
        <v>-16.194557859922181</v>
      </c>
      <c r="AI283" s="174">
        <f t="shared" si="63"/>
        <v>-17.060950847492027</v>
      </c>
      <c r="AJ283" s="174">
        <f t="shared" si="64"/>
        <v>-15.328164872352335</v>
      </c>
      <c r="AK283" s="172"/>
      <c r="AL283" s="172"/>
      <c r="AM283" s="173">
        <f t="shared" si="56"/>
        <v>-13.83206678085315</v>
      </c>
      <c r="AN283" s="173">
        <f t="shared" si="57"/>
        <v>-13.996098479457256</v>
      </c>
      <c r="AO283" s="173">
        <f t="shared" si="58"/>
        <v>-13.668035082249045</v>
      </c>
      <c r="AP283" s="173">
        <f t="shared" si="59"/>
        <v>-14.160130178061364</v>
      </c>
      <c r="AQ283" s="173">
        <f t="shared" si="60"/>
        <v>-13.504003383644937</v>
      </c>
      <c r="AR283" s="173">
        <f t="shared" si="61"/>
        <v>-14.324161876665469</v>
      </c>
      <c r="AS283" s="173">
        <f t="shared" si="62"/>
        <v>-13.339971685040831</v>
      </c>
    </row>
    <row r="284" spans="1:45">
      <c r="A284" s="3">
        <v>283</v>
      </c>
      <c r="B284" s="45">
        <v>40199</v>
      </c>
      <c r="C284" s="177">
        <v>0.121</v>
      </c>
      <c r="D284" s="167">
        <v>37</v>
      </c>
      <c r="E284" s="167" t="s">
        <v>211</v>
      </c>
      <c r="F284" s="22">
        <v>-16.051400000000001</v>
      </c>
      <c r="G284" s="158">
        <v>22.167433870990852</v>
      </c>
      <c r="H284" s="22">
        <v>-13.985501840000003</v>
      </c>
      <c r="I284" s="167" t="s">
        <v>217</v>
      </c>
      <c r="J284" s="22">
        <v>-15.95224</v>
      </c>
      <c r="K284" s="22">
        <v>-13.985277616000001</v>
      </c>
      <c r="L284"/>
      <c r="AC284" s="10"/>
      <c r="AD284" s="10"/>
      <c r="AE284" s="10"/>
      <c r="AH284" s="174">
        <f t="shared" si="55"/>
        <v>-16.194557859922181</v>
      </c>
      <c r="AI284" s="174">
        <f t="shared" si="63"/>
        <v>-17.060950847492027</v>
      </c>
      <c r="AJ284" s="174">
        <f t="shared" si="64"/>
        <v>-15.328164872352335</v>
      </c>
      <c r="AK284" s="172"/>
      <c r="AL284" s="172"/>
      <c r="AM284" s="173">
        <f t="shared" si="56"/>
        <v>-13.83206678085315</v>
      </c>
      <c r="AN284" s="173">
        <f t="shared" si="57"/>
        <v>-13.996098479457256</v>
      </c>
      <c r="AO284" s="173">
        <f t="shared" si="58"/>
        <v>-13.668035082249045</v>
      </c>
      <c r="AP284" s="173">
        <f t="shared" si="59"/>
        <v>-14.160130178061364</v>
      </c>
      <c r="AQ284" s="173">
        <f t="shared" si="60"/>
        <v>-13.504003383644937</v>
      </c>
      <c r="AR284" s="173">
        <f t="shared" si="61"/>
        <v>-14.324161876665469</v>
      </c>
      <c r="AS284" s="173">
        <f t="shared" si="62"/>
        <v>-13.339971685040831</v>
      </c>
    </row>
    <row r="285" spans="1:45">
      <c r="A285" s="3">
        <v>284</v>
      </c>
      <c r="B285" s="45">
        <v>40199</v>
      </c>
      <c r="C285" s="177">
        <v>0.124</v>
      </c>
      <c r="D285" s="167">
        <v>40</v>
      </c>
      <c r="E285" s="167" t="s">
        <v>212</v>
      </c>
      <c r="F285" s="22">
        <v>-15.84215</v>
      </c>
      <c r="G285" s="158">
        <v>21.760061678122923</v>
      </c>
      <c r="H285" s="22">
        <v>-13.772987540000001</v>
      </c>
      <c r="I285" s="167" t="s">
        <v>217</v>
      </c>
      <c r="J285" s="22">
        <v>-15.74103</v>
      </c>
      <c r="K285" s="22">
        <v>-13.773349502</v>
      </c>
      <c r="L285"/>
      <c r="AC285" s="10"/>
      <c r="AD285" s="10"/>
      <c r="AE285" s="10"/>
      <c r="AH285" s="174">
        <f t="shared" si="55"/>
        <v>-16.194557859922181</v>
      </c>
      <c r="AI285" s="174">
        <f t="shared" si="63"/>
        <v>-17.060950847492027</v>
      </c>
      <c r="AJ285" s="174">
        <f t="shared" si="64"/>
        <v>-15.328164872352335</v>
      </c>
      <c r="AK285" s="172"/>
      <c r="AL285" s="172"/>
      <c r="AM285" s="173">
        <f t="shared" si="56"/>
        <v>-13.83206678085315</v>
      </c>
      <c r="AN285" s="173">
        <f t="shared" si="57"/>
        <v>-13.996098479457256</v>
      </c>
      <c r="AO285" s="173">
        <f t="shared" si="58"/>
        <v>-13.668035082249045</v>
      </c>
      <c r="AP285" s="173">
        <f t="shared" si="59"/>
        <v>-14.160130178061364</v>
      </c>
      <c r="AQ285" s="173">
        <f t="shared" si="60"/>
        <v>-13.504003383644937</v>
      </c>
      <c r="AR285" s="173">
        <f t="shared" si="61"/>
        <v>-14.324161876665469</v>
      </c>
      <c r="AS285" s="173">
        <f t="shared" si="62"/>
        <v>-13.339971685040831</v>
      </c>
    </row>
    <row r="286" spans="1:45">
      <c r="A286" s="3">
        <v>285</v>
      </c>
      <c r="B286" s="45">
        <v>40199</v>
      </c>
      <c r="C286" s="177">
        <v>0.124</v>
      </c>
      <c r="D286" s="167">
        <v>43</v>
      </c>
      <c r="E286" s="167" t="s">
        <v>213</v>
      </c>
      <c r="F286" s="22">
        <v>-16.09009</v>
      </c>
      <c r="G286" s="158">
        <v>22.248872249188832</v>
      </c>
      <c r="H286" s="22">
        <v>-14.024795404000001</v>
      </c>
      <c r="I286" s="167" t="s">
        <v>217</v>
      </c>
      <c r="J286" s="22">
        <v>-15.99417</v>
      </c>
      <c r="K286" s="22">
        <v>-14.027350178000003</v>
      </c>
      <c r="L286"/>
      <c r="AC286" s="10"/>
      <c r="AD286" s="10"/>
      <c r="AE286" s="10"/>
      <c r="AH286" s="174">
        <f t="shared" si="55"/>
        <v>-16.194557859922181</v>
      </c>
      <c r="AI286" s="174">
        <f t="shared" si="63"/>
        <v>-17.060950847492027</v>
      </c>
      <c r="AJ286" s="174">
        <f t="shared" si="64"/>
        <v>-15.328164872352335</v>
      </c>
      <c r="AK286" s="172"/>
      <c r="AL286" s="172"/>
      <c r="AM286" s="173">
        <f t="shared" si="56"/>
        <v>-13.83206678085315</v>
      </c>
      <c r="AN286" s="173">
        <f t="shared" si="57"/>
        <v>-13.996098479457256</v>
      </c>
      <c r="AO286" s="173">
        <f t="shared" si="58"/>
        <v>-13.668035082249045</v>
      </c>
      <c r="AP286" s="173">
        <f t="shared" si="59"/>
        <v>-14.160130178061364</v>
      </c>
      <c r="AQ286" s="173">
        <f t="shared" si="60"/>
        <v>-13.504003383644937</v>
      </c>
      <c r="AR286" s="173">
        <f t="shared" si="61"/>
        <v>-14.324161876665469</v>
      </c>
      <c r="AS286" s="173">
        <f t="shared" si="62"/>
        <v>-13.339971685040831</v>
      </c>
    </row>
    <row r="287" spans="1:45">
      <c r="A287" s="3">
        <v>286</v>
      </c>
      <c r="B287" s="45">
        <v>40199</v>
      </c>
      <c r="C287" s="177">
        <v>0.111</v>
      </c>
      <c r="D287" s="167">
        <v>46</v>
      </c>
      <c r="E287" s="167" t="s">
        <v>214</v>
      </c>
      <c r="F287" s="22">
        <v>-15.91887</v>
      </c>
      <c r="G287" s="158">
        <v>22.82943217418169</v>
      </c>
      <c r="H287" s="22">
        <v>-13.850904372</v>
      </c>
      <c r="I287" s="167" t="s">
        <v>217</v>
      </c>
      <c r="J287" s="22">
        <v>-15.812110000000001</v>
      </c>
      <c r="K287" s="22">
        <v>-13.844671174000002</v>
      </c>
      <c r="L287"/>
      <c r="AC287" s="10"/>
      <c r="AD287" s="10"/>
      <c r="AE287" s="10"/>
      <c r="AH287" s="174">
        <f t="shared" si="55"/>
        <v>-16.194557859922181</v>
      </c>
      <c r="AI287" s="174">
        <f t="shared" si="63"/>
        <v>-17.060950847492027</v>
      </c>
      <c r="AJ287" s="174">
        <f t="shared" si="64"/>
        <v>-15.328164872352335</v>
      </c>
      <c r="AK287" s="172"/>
      <c r="AL287" s="172"/>
      <c r="AM287" s="173">
        <f t="shared" si="56"/>
        <v>-13.83206678085315</v>
      </c>
      <c r="AN287" s="173">
        <f t="shared" si="57"/>
        <v>-13.996098479457256</v>
      </c>
      <c r="AO287" s="173">
        <f t="shared" si="58"/>
        <v>-13.668035082249045</v>
      </c>
      <c r="AP287" s="173">
        <f t="shared" si="59"/>
        <v>-14.160130178061364</v>
      </c>
      <c r="AQ287" s="173">
        <f t="shared" si="60"/>
        <v>-13.504003383644937</v>
      </c>
      <c r="AR287" s="173">
        <f t="shared" si="61"/>
        <v>-14.324161876665469</v>
      </c>
      <c r="AS287" s="173">
        <f t="shared" si="62"/>
        <v>-13.339971685040831</v>
      </c>
    </row>
    <row r="288" spans="1:45">
      <c r="A288" s="3">
        <v>287</v>
      </c>
      <c r="C288" s="147"/>
      <c r="E288" s="72"/>
      <c r="G288" s="3"/>
      <c r="H288" s="72"/>
      <c r="K288" s="3"/>
      <c r="L288"/>
      <c r="AF288" s="10"/>
      <c r="AG288" s="10"/>
      <c r="AI288"/>
      <c r="AJ288"/>
    </row>
    <row r="289" spans="1:36">
      <c r="A289" s="3">
        <v>288</v>
      </c>
      <c r="L289"/>
      <c r="AF289" s="10"/>
      <c r="AG289" s="10"/>
      <c r="AI289"/>
      <c r="AJ289"/>
    </row>
    <row r="290" spans="1:36">
      <c r="A290" s="3">
        <v>289</v>
      </c>
      <c r="L290"/>
      <c r="AC290" s="10"/>
      <c r="AD290" s="10"/>
      <c r="AE290" s="10"/>
      <c r="AH290"/>
      <c r="AI290"/>
      <c r="AJ290"/>
    </row>
    <row r="291" spans="1:36">
      <c r="A291" s="3">
        <v>290</v>
      </c>
      <c r="L291"/>
      <c r="AC291" s="10"/>
      <c r="AD291" s="10"/>
      <c r="AE291" s="10"/>
      <c r="AH291"/>
      <c r="AI291"/>
      <c r="AJ291"/>
    </row>
    <row r="292" spans="1:36">
      <c r="A292" s="3">
        <v>291</v>
      </c>
      <c r="L292"/>
      <c r="AC292" s="10"/>
      <c r="AD292" s="10"/>
      <c r="AE292" s="10"/>
      <c r="AH292"/>
      <c r="AI292"/>
      <c r="AJ292"/>
    </row>
    <row r="293" spans="1:36">
      <c r="L293"/>
      <c r="AC293" s="10"/>
      <c r="AD293" s="10"/>
      <c r="AE293" s="10"/>
      <c r="AH293"/>
      <c r="AI293"/>
      <c r="AJ293"/>
    </row>
    <row r="294" spans="1:36">
      <c r="L294"/>
      <c r="AC294" s="10"/>
      <c r="AD294" s="10"/>
      <c r="AE294" s="10"/>
      <c r="AH294"/>
      <c r="AI294"/>
      <c r="AJ294"/>
    </row>
    <row r="295" spans="1:36">
      <c r="L295"/>
      <c r="AC295" s="10"/>
      <c r="AD295" s="10"/>
      <c r="AE295" s="10"/>
      <c r="AH295"/>
      <c r="AI295"/>
      <c r="AJ295"/>
    </row>
    <row r="296" spans="1:36">
      <c r="L296"/>
      <c r="AC296" s="10"/>
      <c r="AD296" s="10"/>
      <c r="AE296" s="10"/>
      <c r="AH296"/>
      <c r="AI296"/>
      <c r="AJ296"/>
    </row>
    <row r="297" spans="1:36">
      <c r="L297"/>
      <c r="AC297" s="10"/>
      <c r="AD297" s="10"/>
      <c r="AE297" s="10"/>
      <c r="AH297"/>
      <c r="AI297"/>
      <c r="AJ297"/>
    </row>
    <row r="298" spans="1:36">
      <c r="L298"/>
      <c r="AC298" s="10"/>
      <c r="AD298" s="10"/>
      <c r="AE298" s="10"/>
      <c r="AH298"/>
      <c r="AI298"/>
      <c r="AJ298"/>
    </row>
    <row r="299" spans="1:36">
      <c r="L299"/>
      <c r="AC299" s="10"/>
      <c r="AD299" s="10"/>
      <c r="AE299" s="10"/>
      <c r="AH299"/>
      <c r="AI299"/>
      <c r="AJ299"/>
    </row>
    <row r="300" spans="1:36">
      <c r="L300"/>
      <c r="AC300" s="10"/>
      <c r="AD300" s="10"/>
      <c r="AE300" s="10"/>
      <c r="AH300"/>
      <c r="AI300"/>
      <c r="AJ300"/>
    </row>
    <row r="301" spans="1:36">
      <c r="L301"/>
      <c r="AC301" s="10"/>
      <c r="AD301" s="10"/>
      <c r="AE301" s="10"/>
      <c r="AH301"/>
      <c r="AI301"/>
      <c r="AJ301"/>
    </row>
    <row r="302" spans="1:36">
      <c r="L302"/>
      <c r="AC302" s="10"/>
      <c r="AD302" s="10"/>
      <c r="AE302" s="10"/>
      <c r="AH302"/>
      <c r="AI302"/>
      <c r="AJ302"/>
    </row>
    <row r="303" spans="1:36">
      <c r="L303"/>
      <c r="AC303" s="10"/>
      <c r="AD303" s="10"/>
      <c r="AE303" s="10"/>
      <c r="AH303"/>
      <c r="AI303"/>
      <c r="AJ303"/>
    </row>
    <row r="304" spans="1:36">
      <c r="L304"/>
      <c r="AC304" s="10"/>
      <c r="AD304" s="10"/>
      <c r="AE304" s="10"/>
      <c r="AH304"/>
      <c r="AI304"/>
      <c r="AJ304"/>
    </row>
    <row r="305" spans="12:36">
      <c r="L305"/>
      <c r="AC305" s="10"/>
      <c r="AD305" s="10"/>
      <c r="AE305" s="10"/>
      <c r="AH305"/>
      <c r="AI305"/>
      <c r="AJ305"/>
    </row>
    <row r="306" spans="12:36">
      <c r="L306"/>
      <c r="AC306" s="10"/>
      <c r="AD306" s="10"/>
      <c r="AE306" s="10"/>
      <c r="AH306"/>
      <c r="AI306"/>
      <c r="AJ306"/>
    </row>
    <row r="307" spans="12:36">
      <c r="L307"/>
      <c r="AC307" s="10"/>
      <c r="AD307" s="10"/>
      <c r="AE307" s="10"/>
      <c r="AH307"/>
      <c r="AI307"/>
      <c r="AJ30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370"/>
  <sheetViews>
    <sheetView topLeftCell="N1" zoomScaleNormal="100" workbookViewId="0">
      <pane ySplit="1" topLeftCell="A2" activePane="bottomLeft" state="frozen"/>
      <selection pane="bottomLeft" activeCell="W50" sqref="W50"/>
    </sheetView>
  </sheetViews>
  <sheetFormatPr defaultRowHeight="15"/>
  <cols>
    <col min="1" max="1" width="9.140625" style="3"/>
    <col min="2" max="2" width="10" style="28" customWidth="1"/>
    <col min="3" max="4" width="9.140625" style="5"/>
    <col min="5" max="5" width="14.7109375" style="36" bestFit="1" customWidth="1"/>
    <col min="6" max="6" width="12" style="17" bestFit="1" customWidth="1"/>
    <col min="7" max="7" width="17.7109375" style="17" bestFit="1" customWidth="1"/>
    <col min="8" max="8" width="16.28515625" style="17" bestFit="1" customWidth="1"/>
    <col min="9" max="9" width="18" style="5" bestFit="1" customWidth="1"/>
    <col min="10" max="10" width="20.140625" style="17" bestFit="1" customWidth="1"/>
    <col min="11" max="11" width="23" style="17" customWidth="1"/>
    <col min="12" max="12" width="13.85546875" style="33" bestFit="1" customWidth="1"/>
    <col min="13" max="13" width="12" style="33" bestFit="1" customWidth="1"/>
    <col min="14" max="14" width="15.28515625" style="33" bestFit="1" customWidth="1"/>
    <col min="15" max="16" width="12" style="33" bestFit="1" customWidth="1"/>
    <col min="17" max="17" width="22.140625" bestFit="1" customWidth="1"/>
    <col min="28" max="29" width="9.28515625" customWidth="1"/>
    <col min="30" max="30" width="13.140625" customWidth="1"/>
    <col min="31" max="31" width="10.28515625" bestFit="1" customWidth="1"/>
    <col min="32" max="32" width="10.28515625" style="10" customWidth="1"/>
    <col min="33" max="34" width="9.140625" style="10"/>
    <col min="37" max="37" width="10.7109375" bestFit="1" customWidth="1"/>
    <col min="38" max="43" width="9.85546875" bestFit="1" customWidth="1"/>
  </cols>
  <sheetData>
    <row r="1" spans="1:43" s="26" customFormat="1">
      <c r="A1" s="27"/>
      <c r="B1" s="29" t="s">
        <v>20</v>
      </c>
      <c r="C1" s="1" t="s">
        <v>0</v>
      </c>
      <c r="D1" s="66" t="s">
        <v>115</v>
      </c>
      <c r="E1" s="138" t="s">
        <v>2</v>
      </c>
      <c r="F1" s="18" t="s">
        <v>99</v>
      </c>
      <c r="G1" s="13" t="s">
        <v>3</v>
      </c>
      <c r="H1" s="13" t="s">
        <v>117</v>
      </c>
      <c r="I1" s="6" t="s">
        <v>24</v>
      </c>
      <c r="J1" s="18" t="s">
        <v>25</v>
      </c>
      <c r="K1" s="13" t="s">
        <v>26</v>
      </c>
      <c r="L1" s="49"/>
      <c r="M1" s="49"/>
      <c r="N1" s="49"/>
      <c r="O1" s="49"/>
      <c r="P1" s="49"/>
      <c r="AF1" s="44" t="s">
        <v>75</v>
      </c>
      <c r="AG1" s="44" t="s">
        <v>76</v>
      </c>
      <c r="AH1" s="44" t="s">
        <v>77</v>
      </c>
      <c r="AK1" s="26" t="s">
        <v>98</v>
      </c>
      <c r="AL1" s="62" t="s">
        <v>90</v>
      </c>
      <c r="AM1" s="62" t="s">
        <v>91</v>
      </c>
      <c r="AN1" s="62" t="s">
        <v>92</v>
      </c>
      <c r="AO1" s="62" t="s">
        <v>93</v>
      </c>
      <c r="AP1" s="62" t="s">
        <v>94</v>
      </c>
      <c r="AQ1" s="62" t="s">
        <v>95</v>
      </c>
    </row>
    <row r="2" spans="1:43">
      <c r="A2" s="3">
        <v>1</v>
      </c>
      <c r="B2" s="84">
        <v>39671</v>
      </c>
      <c r="C2" s="1"/>
      <c r="D2" s="1"/>
      <c r="E2" s="138"/>
      <c r="F2" s="19"/>
      <c r="H2" s="69">
        <v>-31.056994996</v>
      </c>
      <c r="I2" s="8">
        <v>-31.288916620000006</v>
      </c>
      <c r="J2" s="18"/>
      <c r="K2" s="13"/>
      <c r="L2" s="3"/>
      <c r="M2"/>
      <c r="N2"/>
      <c r="O2"/>
      <c r="P2"/>
      <c r="X2" s="50"/>
      <c r="Y2" s="31"/>
      <c r="Z2" s="31"/>
      <c r="AA2" s="35"/>
      <c r="AB2" s="32"/>
      <c r="AC2" s="32"/>
      <c r="AD2" s="43" t="s">
        <v>80</v>
      </c>
      <c r="AE2" s="56">
        <f>AVERAGE(F31:F370)</f>
        <v>-33.274230029411783</v>
      </c>
      <c r="AF2" s="15">
        <f t="shared" ref="AF2:AF65" si="0">$AE$2</f>
        <v>-33.274230029411783</v>
      </c>
      <c r="AG2" s="10">
        <f t="shared" ref="AG2:AG65" si="1">$AE$2-(3*$AE$3)</f>
        <v>-33.950915324619352</v>
      </c>
      <c r="AH2" s="10">
        <f t="shared" ref="AH2:AH65" si="2">$AE$2+(3*$AE$3)</f>
        <v>-32.597544734204213</v>
      </c>
      <c r="AK2" s="38">
        <f t="shared" ref="AK2:AK65" si="3">$M$47</f>
        <v>-31.180450663590779</v>
      </c>
      <c r="AL2" s="38">
        <f t="shared" ref="AL2:AL65" si="4">$M$47-$M$48</f>
        <v>-31.304391477777763</v>
      </c>
      <c r="AM2" s="38">
        <f t="shared" ref="AM2:AM65" si="5">$M$47+$M$48</f>
        <v>-31.056509849403795</v>
      </c>
      <c r="AN2" s="38">
        <f t="shared" ref="AN2:AN65" si="6">$M$47-(2*$M$48)</f>
        <v>-31.428332291964743</v>
      </c>
      <c r="AO2" s="38">
        <f t="shared" ref="AO2:AO65" si="7">$M$47+(2*$M$48)</f>
        <v>-30.932569035216815</v>
      </c>
      <c r="AP2" s="38">
        <f t="shared" ref="AP2:AP65" si="8">$M$47-(3*$M$48)</f>
        <v>-31.552273106151727</v>
      </c>
      <c r="AQ2" s="38">
        <f t="shared" ref="AQ2:AQ65" si="9">$M$47+(3*$M$48)</f>
        <v>-30.808628221029831</v>
      </c>
    </row>
    <row r="3" spans="1:43">
      <c r="A3" s="3">
        <v>2</v>
      </c>
      <c r="B3" s="84">
        <v>39671</v>
      </c>
      <c r="C3" s="1"/>
      <c r="D3" s="1"/>
      <c r="E3" s="138"/>
      <c r="F3" s="19"/>
      <c r="H3" s="83">
        <v>-31.365642775999994</v>
      </c>
      <c r="I3" s="8">
        <v>-31.288916620000006</v>
      </c>
      <c r="J3" s="18"/>
      <c r="K3" s="13"/>
      <c r="L3" s="3"/>
      <c r="M3"/>
      <c r="N3"/>
      <c r="O3"/>
      <c r="P3"/>
      <c r="X3" s="50"/>
      <c r="Y3" s="31"/>
      <c r="Z3" s="31"/>
      <c r="AA3" s="35"/>
      <c r="AB3" s="32"/>
      <c r="AC3" s="32"/>
      <c r="AD3" s="43" t="s">
        <v>73</v>
      </c>
      <c r="AE3" s="56">
        <f>STDEV(F31:F370)</f>
        <v>0.2255617650691894</v>
      </c>
      <c r="AF3" s="15">
        <f t="shared" si="0"/>
        <v>-33.274230029411783</v>
      </c>
      <c r="AG3" s="10">
        <f t="shared" si="1"/>
        <v>-33.950915324619352</v>
      </c>
      <c r="AH3" s="10">
        <f t="shared" si="2"/>
        <v>-32.597544734204213</v>
      </c>
      <c r="AK3" s="38">
        <f t="shared" si="3"/>
        <v>-31.180450663590779</v>
      </c>
      <c r="AL3" s="38">
        <f t="shared" si="4"/>
        <v>-31.304391477777763</v>
      </c>
      <c r="AM3" s="38">
        <f t="shared" si="5"/>
        <v>-31.056509849403795</v>
      </c>
      <c r="AN3" s="38">
        <f t="shared" si="6"/>
        <v>-31.428332291964743</v>
      </c>
      <c r="AO3" s="38">
        <f t="shared" si="7"/>
        <v>-30.932569035216815</v>
      </c>
      <c r="AP3" s="38">
        <f t="shared" si="8"/>
        <v>-31.552273106151727</v>
      </c>
      <c r="AQ3" s="38">
        <f t="shared" si="9"/>
        <v>-30.808628221029831</v>
      </c>
    </row>
    <row r="4" spans="1:43">
      <c r="A4" s="3">
        <v>3</v>
      </c>
      <c r="B4" s="84">
        <v>39671</v>
      </c>
      <c r="C4" s="1"/>
      <c r="D4" s="1"/>
      <c r="E4" s="138"/>
      <c r="F4" s="19"/>
      <c r="H4" s="83">
        <v>-31.362893400000004</v>
      </c>
      <c r="I4" s="8">
        <v>-31.288916620000006</v>
      </c>
      <c r="J4" s="18"/>
      <c r="K4" s="13"/>
      <c r="L4" s="3"/>
      <c r="M4"/>
      <c r="N4"/>
      <c r="O4"/>
      <c r="P4"/>
      <c r="X4" s="50"/>
      <c r="Y4" s="31"/>
      <c r="Z4" s="31"/>
      <c r="AA4" s="35"/>
      <c r="AB4" s="32"/>
      <c r="AC4" s="32"/>
      <c r="AD4" s="33"/>
      <c r="AE4" s="30"/>
      <c r="AF4" s="15">
        <f t="shared" si="0"/>
        <v>-33.274230029411783</v>
      </c>
      <c r="AG4" s="10">
        <f t="shared" si="1"/>
        <v>-33.950915324619352</v>
      </c>
      <c r="AH4" s="10">
        <f t="shared" si="2"/>
        <v>-32.597544734204213</v>
      </c>
      <c r="AK4" s="38">
        <f t="shared" si="3"/>
        <v>-31.180450663590779</v>
      </c>
      <c r="AL4" s="38">
        <f t="shared" si="4"/>
        <v>-31.304391477777763</v>
      </c>
      <c r="AM4" s="38">
        <f t="shared" si="5"/>
        <v>-31.056509849403795</v>
      </c>
      <c r="AN4" s="38">
        <f t="shared" si="6"/>
        <v>-31.428332291964743</v>
      </c>
      <c r="AO4" s="38">
        <f t="shared" si="7"/>
        <v>-30.932569035216815</v>
      </c>
      <c r="AP4" s="38">
        <f t="shared" si="8"/>
        <v>-31.552273106151727</v>
      </c>
      <c r="AQ4" s="38">
        <f t="shared" si="9"/>
        <v>-30.808628221029831</v>
      </c>
    </row>
    <row r="5" spans="1:43">
      <c r="A5" s="3">
        <v>4</v>
      </c>
      <c r="B5" s="84">
        <v>39671</v>
      </c>
      <c r="C5" s="1"/>
      <c r="D5" s="1"/>
      <c r="E5" s="138"/>
      <c r="F5" s="19"/>
      <c r="H5" s="83">
        <v>-31.292016103999998</v>
      </c>
      <c r="I5" s="8">
        <v>-31.288916620000006</v>
      </c>
      <c r="J5" s="18"/>
      <c r="K5" s="13"/>
      <c r="L5" s="3"/>
      <c r="M5"/>
      <c r="N5"/>
      <c r="O5"/>
      <c r="P5"/>
      <c r="X5" s="50"/>
      <c r="Y5" s="31"/>
      <c r="Z5" s="31"/>
      <c r="AA5" s="35"/>
      <c r="AB5" s="32"/>
      <c r="AC5" s="32"/>
      <c r="AD5" s="33"/>
      <c r="AE5" s="30"/>
      <c r="AF5" s="15">
        <f t="shared" si="0"/>
        <v>-33.274230029411783</v>
      </c>
      <c r="AG5" s="10">
        <f t="shared" si="1"/>
        <v>-33.950915324619352</v>
      </c>
      <c r="AH5" s="10">
        <f t="shared" si="2"/>
        <v>-32.597544734204213</v>
      </c>
      <c r="AK5" s="38">
        <f t="shared" si="3"/>
        <v>-31.180450663590779</v>
      </c>
      <c r="AL5" s="38">
        <f t="shared" si="4"/>
        <v>-31.304391477777763</v>
      </c>
      <c r="AM5" s="38">
        <f t="shared" si="5"/>
        <v>-31.056509849403795</v>
      </c>
      <c r="AN5" s="38">
        <f t="shared" si="6"/>
        <v>-31.428332291964743</v>
      </c>
      <c r="AO5" s="38">
        <f t="shared" si="7"/>
        <v>-30.932569035216815</v>
      </c>
      <c r="AP5" s="38">
        <f t="shared" si="8"/>
        <v>-31.552273106151727</v>
      </c>
      <c r="AQ5" s="38">
        <f t="shared" si="9"/>
        <v>-30.808628221029831</v>
      </c>
    </row>
    <row r="6" spans="1:43">
      <c r="A6" s="3">
        <v>5</v>
      </c>
      <c r="B6" s="84">
        <v>39671</v>
      </c>
      <c r="C6" s="1"/>
      <c r="D6" s="1"/>
      <c r="E6" s="138"/>
      <c r="F6" s="19"/>
      <c r="H6" s="25">
        <v>-31.422045416000003</v>
      </c>
      <c r="I6" s="8">
        <v>-31.288916620000006</v>
      </c>
      <c r="J6" s="18"/>
      <c r="K6" s="13"/>
      <c r="L6" s="3"/>
      <c r="M6"/>
      <c r="N6"/>
      <c r="O6"/>
      <c r="P6"/>
      <c r="X6" s="12"/>
      <c r="Y6" s="5"/>
      <c r="Z6" s="5"/>
      <c r="AA6" s="36"/>
      <c r="AB6" s="17"/>
      <c r="AC6" s="17"/>
      <c r="AD6" s="17"/>
      <c r="AE6" s="25"/>
      <c r="AF6" s="15">
        <f t="shared" si="0"/>
        <v>-33.274230029411783</v>
      </c>
      <c r="AG6" s="10">
        <f t="shared" si="1"/>
        <v>-33.950915324619352</v>
      </c>
      <c r="AH6" s="10">
        <f t="shared" si="2"/>
        <v>-32.597544734204213</v>
      </c>
      <c r="AK6" s="38">
        <f t="shared" si="3"/>
        <v>-31.180450663590779</v>
      </c>
      <c r="AL6" s="38">
        <f t="shared" si="4"/>
        <v>-31.304391477777763</v>
      </c>
      <c r="AM6" s="38">
        <f t="shared" si="5"/>
        <v>-31.056509849403795</v>
      </c>
      <c r="AN6" s="38">
        <f t="shared" si="6"/>
        <v>-31.428332291964743</v>
      </c>
      <c r="AO6" s="38">
        <f t="shared" si="7"/>
        <v>-30.932569035216815</v>
      </c>
      <c r="AP6" s="38">
        <f t="shared" si="8"/>
        <v>-31.552273106151727</v>
      </c>
      <c r="AQ6" s="38">
        <f t="shared" si="9"/>
        <v>-30.808628221029831</v>
      </c>
    </row>
    <row r="7" spans="1:43">
      <c r="A7" s="3">
        <v>6</v>
      </c>
      <c r="B7" s="84">
        <v>39671</v>
      </c>
      <c r="C7" s="1"/>
      <c r="D7" s="1"/>
      <c r="E7" s="138"/>
      <c r="F7" s="19"/>
      <c r="H7" s="25">
        <v>-31.421085155999997</v>
      </c>
      <c r="I7" s="8">
        <v>-31.288916620000006</v>
      </c>
      <c r="J7" s="18"/>
      <c r="K7" s="13"/>
      <c r="AF7" s="15">
        <f t="shared" si="0"/>
        <v>-33.274230029411783</v>
      </c>
      <c r="AG7" s="10">
        <f t="shared" si="1"/>
        <v>-33.950915324619352</v>
      </c>
      <c r="AH7" s="10">
        <f t="shared" si="2"/>
        <v>-32.597544734204213</v>
      </c>
      <c r="AK7" s="38">
        <f t="shared" si="3"/>
        <v>-31.180450663590779</v>
      </c>
      <c r="AL7" s="38">
        <f t="shared" si="4"/>
        <v>-31.304391477777763</v>
      </c>
      <c r="AM7" s="38">
        <f t="shared" si="5"/>
        <v>-31.056509849403795</v>
      </c>
      <c r="AN7" s="38">
        <f t="shared" si="6"/>
        <v>-31.428332291964743</v>
      </c>
      <c r="AO7" s="38">
        <f t="shared" si="7"/>
        <v>-30.932569035216815</v>
      </c>
      <c r="AP7" s="38">
        <f t="shared" si="8"/>
        <v>-31.552273106151727</v>
      </c>
      <c r="AQ7" s="38">
        <f t="shared" si="9"/>
        <v>-30.808628221029831</v>
      </c>
    </row>
    <row r="8" spans="1:43">
      <c r="A8" s="3">
        <v>7</v>
      </c>
      <c r="B8" s="84">
        <v>39671</v>
      </c>
      <c r="C8" s="1"/>
      <c r="D8" s="1"/>
      <c r="E8" s="138"/>
      <c r="F8" s="19"/>
      <c r="H8" s="25">
        <v>-31.579194491999999</v>
      </c>
      <c r="I8" s="8">
        <v>-31.288916620000006</v>
      </c>
      <c r="J8" s="18"/>
      <c r="K8" s="13"/>
      <c r="AF8" s="15">
        <f t="shared" si="0"/>
        <v>-33.274230029411783</v>
      </c>
      <c r="AG8" s="10">
        <f t="shared" si="1"/>
        <v>-33.950915324619352</v>
      </c>
      <c r="AH8" s="10">
        <f t="shared" si="2"/>
        <v>-32.597544734204213</v>
      </c>
      <c r="AK8" s="38">
        <f t="shared" si="3"/>
        <v>-31.180450663590779</v>
      </c>
      <c r="AL8" s="38">
        <f t="shared" si="4"/>
        <v>-31.304391477777763</v>
      </c>
      <c r="AM8" s="38">
        <f t="shared" si="5"/>
        <v>-31.056509849403795</v>
      </c>
      <c r="AN8" s="38">
        <f t="shared" si="6"/>
        <v>-31.428332291964743</v>
      </c>
      <c r="AO8" s="38">
        <f t="shared" si="7"/>
        <v>-30.932569035216815</v>
      </c>
      <c r="AP8" s="38">
        <f t="shared" si="8"/>
        <v>-31.552273106151727</v>
      </c>
      <c r="AQ8" s="38">
        <f t="shared" si="9"/>
        <v>-30.808628221029831</v>
      </c>
    </row>
    <row r="9" spans="1:43">
      <c r="A9" s="3">
        <v>8</v>
      </c>
      <c r="B9" s="84">
        <v>39671</v>
      </c>
      <c r="C9" s="1"/>
      <c r="D9" s="1"/>
      <c r="E9" s="138"/>
      <c r="F9" s="19"/>
      <c r="H9" s="25">
        <v>-31.367320704000001</v>
      </c>
      <c r="I9" s="8">
        <v>-31.288916620000006</v>
      </c>
      <c r="J9" s="18"/>
      <c r="K9" s="13"/>
      <c r="AF9" s="15">
        <f t="shared" si="0"/>
        <v>-33.274230029411783</v>
      </c>
      <c r="AG9" s="10">
        <f t="shared" si="1"/>
        <v>-33.950915324619352</v>
      </c>
      <c r="AH9" s="10">
        <f t="shared" si="2"/>
        <v>-32.597544734204213</v>
      </c>
      <c r="AK9" s="38">
        <f t="shared" si="3"/>
        <v>-31.180450663590779</v>
      </c>
      <c r="AL9" s="38">
        <f t="shared" si="4"/>
        <v>-31.304391477777763</v>
      </c>
      <c r="AM9" s="38">
        <f t="shared" si="5"/>
        <v>-31.056509849403795</v>
      </c>
      <c r="AN9" s="38">
        <f t="shared" si="6"/>
        <v>-31.428332291964743</v>
      </c>
      <c r="AO9" s="38">
        <f t="shared" si="7"/>
        <v>-30.932569035216815</v>
      </c>
      <c r="AP9" s="38">
        <f t="shared" si="8"/>
        <v>-31.552273106151727</v>
      </c>
      <c r="AQ9" s="38">
        <f t="shared" si="9"/>
        <v>-30.808628221029831</v>
      </c>
    </row>
    <row r="10" spans="1:43">
      <c r="A10" s="3">
        <v>9</v>
      </c>
      <c r="B10" s="84">
        <v>39674</v>
      </c>
      <c r="C10" s="1"/>
      <c r="D10" s="1"/>
      <c r="E10" s="138"/>
      <c r="F10" s="19"/>
      <c r="H10" s="69">
        <v>-31.375735160000001</v>
      </c>
      <c r="I10" s="8">
        <v>-31.288916620000006</v>
      </c>
      <c r="J10" s="18"/>
      <c r="K10" s="13"/>
      <c r="AF10" s="15">
        <f t="shared" si="0"/>
        <v>-33.274230029411783</v>
      </c>
      <c r="AG10" s="10">
        <f t="shared" si="1"/>
        <v>-33.950915324619352</v>
      </c>
      <c r="AH10" s="10">
        <f t="shared" si="2"/>
        <v>-32.597544734204213</v>
      </c>
      <c r="AK10" s="38">
        <f t="shared" si="3"/>
        <v>-31.180450663590779</v>
      </c>
      <c r="AL10" s="38">
        <f t="shared" si="4"/>
        <v>-31.304391477777763</v>
      </c>
      <c r="AM10" s="38">
        <f t="shared" si="5"/>
        <v>-31.056509849403795</v>
      </c>
      <c r="AN10" s="38">
        <f t="shared" si="6"/>
        <v>-31.428332291964743</v>
      </c>
      <c r="AO10" s="38">
        <f t="shared" si="7"/>
        <v>-30.932569035216815</v>
      </c>
      <c r="AP10" s="38">
        <f t="shared" si="8"/>
        <v>-31.552273106151727</v>
      </c>
      <c r="AQ10" s="38">
        <f t="shared" si="9"/>
        <v>-30.808628221029831</v>
      </c>
    </row>
    <row r="11" spans="1:43">
      <c r="A11" s="3">
        <v>10</v>
      </c>
      <c r="B11" s="84">
        <v>39674</v>
      </c>
      <c r="C11" s="1"/>
      <c r="D11" s="1"/>
      <c r="E11" s="138"/>
      <c r="F11" s="19"/>
      <c r="H11" s="83">
        <v>-31.070554699999992</v>
      </c>
      <c r="I11" s="8">
        <v>-31.288916620000006</v>
      </c>
      <c r="J11" s="18"/>
      <c r="K11" s="13"/>
      <c r="AF11" s="15">
        <f t="shared" si="0"/>
        <v>-33.274230029411783</v>
      </c>
      <c r="AG11" s="10">
        <f t="shared" si="1"/>
        <v>-33.950915324619352</v>
      </c>
      <c r="AH11" s="10">
        <f t="shared" si="2"/>
        <v>-32.597544734204213</v>
      </c>
      <c r="AK11" s="38">
        <f t="shared" si="3"/>
        <v>-31.180450663590779</v>
      </c>
      <c r="AL11" s="38">
        <f t="shared" si="4"/>
        <v>-31.304391477777763</v>
      </c>
      <c r="AM11" s="38">
        <f t="shared" si="5"/>
        <v>-31.056509849403795</v>
      </c>
      <c r="AN11" s="38">
        <f t="shared" si="6"/>
        <v>-31.428332291964743</v>
      </c>
      <c r="AO11" s="38">
        <f t="shared" si="7"/>
        <v>-30.932569035216815</v>
      </c>
      <c r="AP11" s="38">
        <f t="shared" si="8"/>
        <v>-31.552273106151727</v>
      </c>
      <c r="AQ11" s="38">
        <f t="shared" si="9"/>
        <v>-30.808628221029831</v>
      </c>
    </row>
    <row r="12" spans="1:43">
      <c r="A12" s="3">
        <v>11</v>
      </c>
      <c r="B12" s="84">
        <v>39674</v>
      </c>
      <c r="C12" s="1"/>
      <c r="D12" s="1"/>
      <c r="E12" s="138"/>
      <c r="F12" s="19"/>
      <c r="H12" s="83">
        <v>-30.960942079999999</v>
      </c>
      <c r="I12" s="8">
        <v>-31.288916620000006</v>
      </c>
      <c r="J12" s="18"/>
      <c r="K12" s="13"/>
      <c r="AF12" s="15">
        <f t="shared" si="0"/>
        <v>-33.274230029411783</v>
      </c>
      <c r="AG12" s="10">
        <f t="shared" si="1"/>
        <v>-33.950915324619352</v>
      </c>
      <c r="AH12" s="10">
        <f t="shared" si="2"/>
        <v>-32.597544734204213</v>
      </c>
      <c r="AK12" s="38">
        <f t="shared" si="3"/>
        <v>-31.180450663590779</v>
      </c>
      <c r="AL12" s="38">
        <f t="shared" si="4"/>
        <v>-31.304391477777763</v>
      </c>
      <c r="AM12" s="38">
        <f t="shared" si="5"/>
        <v>-31.056509849403795</v>
      </c>
      <c r="AN12" s="38">
        <f t="shared" si="6"/>
        <v>-31.428332291964743</v>
      </c>
      <c r="AO12" s="38">
        <f t="shared" si="7"/>
        <v>-30.932569035216815</v>
      </c>
      <c r="AP12" s="38">
        <f t="shared" si="8"/>
        <v>-31.552273106151727</v>
      </c>
      <c r="AQ12" s="38">
        <f t="shared" si="9"/>
        <v>-30.808628221029831</v>
      </c>
    </row>
    <row r="13" spans="1:43">
      <c r="A13" s="3">
        <v>12</v>
      </c>
      <c r="B13" s="84">
        <v>39674</v>
      </c>
      <c r="C13" s="1"/>
      <c r="D13" s="1"/>
      <c r="E13" s="138"/>
      <c r="F13" s="19"/>
      <c r="H13" s="83">
        <v>-31.17311054</v>
      </c>
      <c r="I13" s="8">
        <v>-31.288916620000006</v>
      </c>
      <c r="J13" s="18"/>
      <c r="K13" s="13"/>
      <c r="AF13" s="15">
        <f t="shared" si="0"/>
        <v>-33.274230029411783</v>
      </c>
      <c r="AG13" s="10">
        <f t="shared" si="1"/>
        <v>-33.950915324619352</v>
      </c>
      <c r="AH13" s="10">
        <f t="shared" si="2"/>
        <v>-32.597544734204213</v>
      </c>
      <c r="AK13" s="38">
        <f t="shared" si="3"/>
        <v>-31.180450663590779</v>
      </c>
      <c r="AL13" s="38">
        <f t="shared" si="4"/>
        <v>-31.304391477777763</v>
      </c>
      <c r="AM13" s="38">
        <f t="shared" si="5"/>
        <v>-31.056509849403795</v>
      </c>
      <c r="AN13" s="38">
        <f t="shared" si="6"/>
        <v>-31.428332291964743</v>
      </c>
      <c r="AO13" s="38">
        <f t="shared" si="7"/>
        <v>-30.932569035216815</v>
      </c>
      <c r="AP13" s="38">
        <f t="shared" si="8"/>
        <v>-31.552273106151727</v>
      </c>
      <c r="AQ13" s="38">
        <f t="shared" si="9"/>
        <v>-30.808628221029831</v>
      </c>
    </row>
    <row r="14" spans="1:43">
      <c r="A14" s="3">
        <v>13</v>
      </c>
      <c r="B14" s="84">
        <v>39674</v>
      </c>
      <c r="C14" s="1"/>
      <c r="D14" s="1"/>
      <c r="E14" s="138"/>
      <c r="F14" s="19"/>
      <c r="H14" s="25">
        <v>-31.343646019999998</v>
      </c>
      <c r="I14" s="8">
        <v>-31.288916620000006</v>
      </c>
      <c r="J14" s="18"/>
      <c r="K14" s="13"/>
      <c r="AF14" s="15">
        <f t="shared" si="0"/>
        <v>-33.274230029411783</v>
      </c>
      <c r="AG14" s="10">
        <f t="shared" si="1"/>
        <v>-33.950915324619352</v>
      </c>
      <c r="AH14" s="10">
        <f t="shared" si="2"/>
        <v>-32.597544734204213</v>
      </c>
      <c r="AK14" s="38">
        <f t="shared" si="3"/>
        <v>-31.180450663590779</v>
      </c>
      <c r="AL14" s="38">
        <f t="shared" si="4"/>
        <v>-31.304391477777763</v>
      </c>
      <c r="AM14" s="38">
        <f t="shared" si="5"/>
        <v>-31.056509849403795</v>
      </c>
      <c r="AN14" s="38">
        <f t="shared" si="6"/>
        <v>-31.428332291964743</v>
      </c>
      <c r="AO14" s="38">
        <f t="shared" si="7"/>
        <v>-30.932569035216815</v>
      </c>
      <c r="AP14" s="38">
        <f t="shared" si="8"/>
        <v>-31.552273106151727</v>
      </c>
      <c r="AQ14" s="38">
        <f t="shared" si="9"/>
        <v>-30.808628221029831</v>
      </c>
    </row>
    <row r="15" spans="1:43">
      <c r="A15" s="3">
        <v>14</v>
      </c>
      <c r="B15" s="84">
        <v>39674</v>
      </c>
      <c r="C15" s="1"/>
      <c r="D15" s="1"/>
      <c r="E15" s="138"/>
      <c r="F15" s="19"/>
      <c r="H15" s="25">
        <v>-31.299384439999994</v>
      </c>
      <c r="I15" s="8">
        <v>-31.288916620000006</v>
      </c>
      <c r="J15" s="18"/>
      <c r="K15" s="13"/>
      <c r="AF15" s="15">
        <f t="shared" si="0"/>
        <v>-33.274230029411783</v>
      </c>
      <c r="AG15" s="10">
        <f t="shared" si="1"/>
        <v>-33.950915324619352</v>
      </c>
      <c r="AH15" s="10">
        <f t="shared" si="2"/>
        <v>-32.597544734204213</v>
      </c>
      <c r="AK15" s="38">
        <f t="shared" si="3"/>
        <v>-31.180450663590779</v>
      </c>
      <c r="AL15" s="38">
        <f t="shared" si="4"/>
        <v>-31.304391477777763</v>
      </c>
      <c r="AM15" s="38">
        <f t="shared" si="5"/>
        <v>-31.056509849403795</v>
      </c>
      <c r="AN15" s="38">
        <f t="shared" si="6"/>
        <v>-31.428332291964743</v>
      </c>
      <c r="AO15" s="38">
        <f t="shared" si="7"/>
        <v>-30.932569035216815</v>
      </c>
      <c r="AP15" s="38">
        <f t="shared" si="8"/>
        <v>-31.552273106151727</v>
      </c>
      <c r="AQ15" s="38">
        <f t="shared" si="9"/>
        <v>-30.808628221029831</v>
      </c>
    </row>
    <row r="16" spans="1:43">
      <c r="A16" s="3">
        <v>15</v>
      </c>
      <c r="B16" s="84">
        <v>39674</v>
      </c>
      <c r="C16" s="1"/>
      <c r="D16" s="1"/>
      <c r="E16" s="138"/>
      <c r="F16" s="19"/>
      <c r="H16" s="25">
        <v>-31.256710129999998</v>
      </c>
      <c r="I16" s="8">
        <v>-31.288916620000006</v>
      </c>
      <c r="J16" s="18"/>
      <c r="K16" s="13"/>
      <c r="AF16" s="15">
        <f t="shared" si="0"/>
        <v>-33.274230029411783</v>
      </c>
      <c r="AG16" s="10">
        <f t="shared" si="1"/>
        <v>-33.950915324619352</v>
      </c>
      <c r="AH16" s="10">
        <f t="shared" si="2"/>
        <v>-32.597544734204213</v>
      </c>
      <c r="AK16" s="38">
        <f t="shared" si="3"/>
        <v>-31.180450663590779</v>
      </c>
      <c r="AL16" s="38">
        <f t="shared" si="4"/>
        <v>-31.304391477777763</v>
      </c>
      <c r="AM16" s="38">
        <f t="shared" si="5"/>
        <v>-31.056509849403795</v>
      </c>
      <c r="AN16" s="38">
        <f t="shared" si="6"/>
        <v>-31.428332291964743</v>
      </c>
      <c r="AO16" s="38">
        <f t="shared" si="7"/>
        <v>-30.932569035216815</v>
      </c>
      <c r="AP16" s="38">
        <f t="shared" si="8"/>
        <v>-31.552273106151727</v>
      </c>
      <c r="AQ16" s="38">
        <f t="shared" si="9"/>
        <v>-30.808628221029831</v>
      </c>
    </row>
    <row r="17" spans="1:43">
      <c r="A17" s="3">
        <v>16</v>
      </c>
      <c r="B17" s="84">
        <v>39678</v>
      </c>
      <c r="C17" s="1"/>
      <c r="D17" s="1"/>
      <c r="E17" s="138"/>
      <c r="F17" s="19"/>
      <c r="H17" s="69">
        <v>-31.209925530000003</v>
      </c>
      <c r="I17" s="8">
        <v>-31.288916620000006</v>
      </c>
      <c r="J17" s="18"/>
      <c r="K17" s="13"/>
      <c r="AF17" s="15">
        <f t="shared" si="0"/>
        <v>-33.274230029411783</v>
      </c>
      <c r="AG17" s="10">
        <f t="shared" si="1"/>
        <v>-33.950915324619352</v>
      </c>
      <c r="AH17" s="10">
        <f t="shared" si="2"/>
        <v>-32.597544734204213</v>
      </c>
      <c r="AK17" s="38">
        <f t="shared" si="3"/>
        <v>-31.180450663590779</v>
      </c>
      <c r="AL17" s="38">
        <f t="shared" si="4"/>
        <v>-31.304391477777763</v>
      </c>
      <c r="AM17" s="38">
        <f t="shared" si="5"/>
        <v>-31.056509849403795</v>
      </c>
      <c r="AN17" s="38">
        <f t="shared" si="6"/>
        <v>-31.428332291964743</v>
      </c>
      <c r="AO17" s="38">
        <f t="shared" si="7"/>
        <v>-30.932569035216815</v>
      </c>
      <c r="AP17" s="38">
        <f t="shared" si="8"/>
        <v>-31.552273106151727</v>
      </c>
      <c r="AQ17" s="38">
        <f t="shared" si="9"/>
        <v>-30.808628221029831</v>
      </c>
    </row>
    <row r="18" spans="1:43">
      <c r="A18" s="3">
        <v>17</v>
      </c>
      <c r="B18" s="84">
        <v>39678</v>
      </c>
      <c r="C18" s="1"/>
      <c r="D18" s="1"/>
      <c r="E18" s="138"/>
      <c r="F18" s="19"/>
      <c r="H18" s="83">
        <v>-31.283827402000004</v>
      </c>
      <c r="I18" s="8">
        <v>-31.288916620000006</v>
      </c>
      <c r="J18" s="18"/>
      <c r="K18" s="13"/>
      <c r="AF18" s="15">
        <f t="shared" si="0"/>
        <v>-33.274230029411783</v>
      </c>
      <c r="AG18" s="10">
        <f t="shared" si="1"/>
        <v>-33.950915324619352</v>
      </c>
      <c r="AH18" s="10">
        <f t="shared" si="2"/>
        <v>-32.597544734204213</v>
      </c>
      <c r="AK18" s="38">
        <f t="shared" si="3"/>
        <v>-31.180450663590779</v>
      </c>
      <c r="AL18" s="38">
        <f t="shared" si="4"/>
        <v>-31.304391477777763</v>
      </c>
      <c r="AM18" s="38">
        <f t="shared" si="5"/>
        <v>-31.056509849403795</v>
      </c>
      <c r="AN18" s="38">
        <f t="shared" si="6"/>
        <v>-31.428332291964743</v>
      </c>
      <c r="AO18" s="38">
        <f t="shared" si="7"/>
        <v>-30.932569035216815</v>
      </c>
      <c r="AP18" s="38">
        <f t="shared" si="8"/>
        <v>-31.552273106151727</v>
      </c>
      <c r="AQ18" s="38">
        <f t="shared" si="9"/>
        <v>-30.808628221029831</v>
      </c>
    </row>
    <row r="19" spans="1:43">
      <c r="A19" s="3">
        <v>18</v>
      </c>
      <c r="B19" s="84">
        <v>39678</v>
      </c>
      <c r="C19" s="1"/>
      <c r="D19" s="1"/>
      <c r="E19" s="138"/>
      <c r="F19" s="19"/>
      <c r="H19" s="83">
        <v>-31.207689452000007</v>
      </c>
      <c r="I19" s="8">
        <v>-31.288916620000006</v>
      </c>
      <c r="J19" s="18"/>
      <c r="K19" s="13"/>
      <c r="AF19" s="15">
        <f t="shared" si="0"/>
        <v>-33.274230029411783</v>
      </c>
      <c r="AG19" s="10">
        <f t="shared" si="1"/>
        <v>-33.950915324619352</v>
      </c>
      <c r="AH19" s="10">
        <f t="shared" si="2"/>
        <v>-32.597544734204213</v>
      </c>
      <c r="AK19" s="38">
        <f t="shared" si="3"/>
        <v>-31.180450663590779</v>
      </c>
      <c r="AL19" s="38">
        <f t="shared" si="4"/>
        <v>-31.304391477777763</v>
      </c>
      <c r="AM19" s="38">
        <f t="shared" si="5"/>
        <v>-31.056509849403795</v>
      </c>
      <c r="AN19" s="38">
        <f t="shared" si="6"/>
        <v>-31.428332291964743</v>
      </c>
      <c r="AO19" s="38">
        <f t="shared" si="7"/>
        <v>-30.932569035216815</v>
      </c>
      <c r="AP19" s="38">
        <f t="shared" si="8"/>
        <v>-31.552273106151727</v>
      </c>
      <c r="AQ19" s="38">
        <f t="shared" si="9"/>
        <v>-30.808628221029831</v>
      </c>
    </row>
    <row r="20" spans="1:43">
      <c r="A20" s="3">
        <v>19</v>
      </c>
      <c r="B20" s="84">
        <v>39678</v>
      </c>
      <c r="C20" s="1"/>
      <c r="D20" s="1"/>
      <c r="E20" s="138"/>
      <c r="F20" s="19"/>
      <c r="H20" s="83">
        <v>-31.255679126</v>
      </c>
      <c r="I20" s="8">
        <v>-31.288916620000006</v>
      </c>
      <c r="J20" s="18"/>
      <c r="K20" s="13"/>
      <c r="AF20" s="15">
        <f t="shared" si="0"/>
        <v>-33.274230029411783</v>
      </c>
      <c r="AG20" s="10">
        <f t="shared" si="1"/>
        <v>-33.950915324619352</v>
      </c>
      <c r="AH20" s="10">
        <f t="shared" si="2"/>
        <v>-32.597544734204213</v>
      </c>
      <c r="AK20" s="38">
        <f t="shared" si="3"/>
        <v>-31.180450663590779</v>
      </c>
      <c r="AL20" s="38">
        <f t="shared" si="4"/>
        <v>-31.304391477777763</v>
      </c>
      <c r="AM20" s="38">
        <f t="shared" si="5"/>
        <v>-31.056509849403795</v>
      </c>
      <c r="AN20" s="38">
        <f t="shared" si="6"/>
        <v>-31.428332291964743</v>
      </c>
      <c r="AO20" s="38">
        <f t="shared" si="7"/>
        <v>-30.932569035216815</v>
      </c>
      <c r="AP20" s="38">
        <f t="shared" si="8"/>
        <v>-31.552273106151727</v>
      </c>
      <c r="AQ20" s="38">
        <f t="shared" si="9"/>
        <v>-30.808628221029831</v>
      </c>
    </row>
    <row r="21" spans="1:43">
      <c r="A21" s="3">
        <v>20</v>
      </c>
      <c r="B21" s="84">
        <v>39678</v>
      </c>
      <c r="C21" s="1"/>
      <c r="D21" s="1"/>
      <c r="E21" s="138"/>
      <c r="F21" s="19"/>
      <c r="H21" s="25">
        <v>-31.350849034000003</v>
      </c>
      <c r="I21" s="8">
        <v>-31.288916620000006</v>
      </c>
      <c r="J21" s="18"/>
      <c r="K21" s="13"/>
      <c r="AF21" s="15">
        <f t="shared" si="0"/>
        <v>-33.274230029411783</v>
      </c>
      <c r="AG21" s="10">
        <f t="shared" si="1"/>
        <v>-33.950915324619352</v>
      </c>
      <c r="AH21" s="10">
        <f t="shared" si="2"/>
        <v>-32.597544734204213</v>
      </c>
      <c r="AK21" s="38">
        <f t="shared" si="3"/>
        <v>-31.180450663590779</v>
      </c>
      <c r="AL21" s="38">
        <f t="shared" si="4"/>
        <v>-31.304391477777763</v>
      </c>
      <c r="AM21" s="38">
        <f t="shared" si="5"/>
        <v>-31.056509849403795</v>
      </c>
      <c r="AN21" s="38">
        <f t="shared" si="6"/>
        <v>-31.428332291964743</v>
      </c>
      <c r="AO21" s="38">
        <f t="shared" si="7"/>
        <v>-30.932569035216815</v>
      </c>
      <c r="AP21" s="38">
        <f t="shared" si="8"/>
        <v>-31.552273106151727</v>
      </c>
      <c r="AQ21" s="38">
        <f t="shared" si="9"/>
        <v>-30.808628221029831</v>
      </c>
    </row>
    <row r="22" spans="1:43">
      <c r="A22" s="3">
        <v>21</v>
      </c>
      <c r="B22" s="84">
        <v>39678</v>
      </c>
      <c r="C22" s="1"/>
      <c r="D22" s="1"/>
      <c r="E22" s="138"/>
      <c r="F22" s="19"/>
      <c r="H22" s="25">
        <v>-31.398403634000001</v>
      </c>
      <c r="I22" s="8">
        <v>-31.288916620000006</v>
      </c>
      <c r="J22" s="18"/>
      <c r="K22" s="13"/>
      <c r="AF22" s="15">
        <f t="shared" si="0"/>
        <v>-33.274230029411783</v>
      </c>
      <c r="AG22" s="10">
        <f t="shared" si="1"/>
        <v>-33.950915324619352</v>
      </c>
      <c r="AH22" s="10">
        <f t="shared" si="2"/>
        <v>-32.597544734204213</v>
      </c>
      <c r="AK22" s="38">
        <f t="shared" si="3"/>
        <v>-31.180450663590779</v>
      </c>
      <c r="AL22" s="38">
        <f t="shared" si="4"/>
        <v>-31.304391477777763</v>
      </c>
      <c r="AM22" s="38">
        <f t="shared" si="5"/>
        <v>-31.056509849403795</v>
      </c>
      <c r="AN22" s="38">
        <f t="shared" si="6"/>
        <v>-31.428332291964743</v>
      </c>
      <c r="AO22" s="38">
        <f t="shared" si="7"/>
        <v>-30.932569035216815</v>
      </c>
      <c r="AP22" s="38">
        <f t="shared" si="8"/>
        <v>-31.552273106151727</v>
      </c>
      <c r="AQ22" s="38">
        <f t="shared" si="9"/>
        <v>-30.808628221029831</v>
      </c>
    </row>
    <row r="23" spans="1:43">
      <c r="A23" s="3">
        <v>22</v>
      </c>
      <c r="B23" s="84">
        <v>39678</v>
      </c>
      <c r="C23" s="1"/>
      <c r="D23" s="1"/>
      <c r="E23" s="138"/>
      <c r="F23" s="19"/>
      <c r="H23" s="25">
        <v>-31.302515348000004</v>
      </c>
      <c r="I23" s="8">
        <v>-31.288916620000006</v>
      </c>
      <c r="J23" s="18"/>
      <c r="K23" s="13"/>
      <c r="AF23" s="15">
        <f t="shared" si="0"/>
        <v>-33.274230029411783</v>
      </c>
      <c r="AG23" s="10">
        <f t="shared" si="1"/>
        <v>-33.950915324619352</v>
      </c>
      <c r="AH23" s="10">
        <f t="shared" si="2"/>
        <v>-32.597544734204213</v>
      </c>
      <c r="AK23" s="38">
        <f t="shared" si="3"/>
        <v>-31.180450663590779</v>
      </c>
      <c r="AL23" s="38">
        <f t="shared" si="4"/>
        <v>-31.304391477777763</v>
      </c>
      <c r="AM23" s="38">
        <f t="shared" si="5"/>
        <v>-31.056509849403795</v>
      </c>
      <c r="AN23" s="38">
        <f t="shared" si="6"/>
        <v>-31.428332291964743</v>
      </c>
      <c r="AO23" s="38">
        <f t="shared" si="7"/>
        <v>-30.932569035216815</v>
      </c>
      <c r="AP23" s="38">
        <f t="shared" si="8"/>
        <v>-31.552273106151727</v>
      </c>
      <c r="AQ23" s="38">
        <f t="shared" si="9"/>
        <v>-30.808628221029831</v>
      </c>
    </row>
    <row r="24" spans="1:43">
      <c r="A24" s="3">
        <v>23</v>
      </c>
      <c r="B24" s="84">
        <v>39682</v>
      </c>
      <c r="C24" s="1"/>
      <c r="D24" s="1"/>
      <c r="E24" s="138"/>
      <c r="F24" s="19"/>
      <c r="H24" s="69">
        <v>-30.995387292000004</v>
      </c>
      <c r="I24" s="8">
        <v>-31.288916620000006</v>
      </c>
      <c r="J24" s="18"/>
      <c r="K24" s="13"/>
      <c r="AF24" s="15">
        <f t="shared" si="0"/>
        <v>-33.274230029411783</v>
      </c>
      <c r="AG24" s="10">
        <f t="shared" si="1"/>
        <v>-33.950915324619352</v>
      </c>
      <c r="AH24" s="10">
        <f t="shared" si="2"/>
        <v>-32.597544734204213</v>
      </c>
      <c r="AK24" s="38">
        <f t="shared" si="3"/>
        <v>-31.180450663590779</v>
      </c>
      <c r="AL24" s="38">
        <f t="shared" si="4"/>
        <v>-31.304391477777763</v>
      </c>
      <c r="AM24" s="38">
        <f t="shared" si="5"/>
        <v>-31.056509849403795</v>
      </c>
      <c r="AN24" s="38">
        <f t="shared" si="6"/>
        <v>-31.428332291964743</v>
      </c>
      <c r="AO24" s="38">
        <f t="shared" si="7"/>
        <v>-30.932569035216815</v>
      </c>
      <c r="AP24" s="38">
        <f t="shared" si="8"/>
        <v>-31.552273106151727</v>
      </c>
      <c r="AQ24" s="38">
        <f t="shared" si="9"/>
        <v>-30.808628221029831</v>
      </c>
    </row>
    <row r="25" spans="1:43">
      <c r="A25" s="3">
        <v>24</v>
      </c>
      <c r="B25" s="84">
        <v>39682</v>
      </c>
      <c r="C25" s="1"/>
      <c r="D25" s="1"/>
      <c r="E25" s="138"/>
      <c r="F25" s="19"/>
      <c r="H25" s="83">
        <v>-31.146919978000007</v>
      </c>
      <c r="I25" s="8">
        <v>-31.288916620000006</v>
      </c>
      <c r="J25" s="18"/>
      <c r="K25" s="13"/>
      <c r="AF25" s="15">
        <f t="shared" si="0"/>
        <v>-33.274230029411783</v>
      </c>
      <c r="AG25" s="10">
        <f t="shared" si="1"/>
        <v>-33.950915324619352</v>
      </c>
      <c r="AH25" s="10">
        <f t="shared" si="2"/>
        <v>-32.597544734204213</v>
      </c>
      <c r="AK25" s="38">
        <f t="shared" si="3"/>
        <v>-31.180450663590779</v>
      </c>
      <c r="AL25" s="38">
        <f t="shared" si="4"/>
        <v>-31.304391477777763</v>
      </c>
      <c r="AM25" s="38">
        <f t="shared" si="5"/>
        <v>-31.056509849403795</v>
      </c>
      <c r="AN25" s="38">
        <f t="shared" si="6"/>
        <v>-31.428332291964743</v>
      </c>
      <c r="AO25" s="38">
        <f t="shared" si="7"/>
        <v>-30.932569035216815</v>
      </c>
      <c r="AP25" s="38">
        <f t="shared" si="8"/>
        <v>-31.552273106151727</v>
      </c>
      <c r="AQ25" s="38">
        <f t="shared" si="9"/>
        <v>-30.808628221029831</v>
      </c>
    </row>
    <row r="26" spans="1:43">
      <c r="A26" s="3">
        <v>25</v>
      </c>
      <c r="B26" s="84">
        <v>39682</v>
      </c>
      <c r="C26" s="1"/>
      <c r="D26" s="1"/>
      <c r="E26" s="138"/>
      <c r="F26" s="19"/>
      <c r="H26" s="83">
        <v>-30.869422641999996</v>
      </c>
      <c r="I26" s="8">
        <v>-31.288916620000006</v>
      </c>
      <c r="J26" s="18"/>
      <c r="K26" s="13"/>
      <c r="AF26" s="15">
        <f t="shared" si="0"/>
        <v>-33.274230029411783</v>
      </c>
      <c r="AG26" s="10">
        <f t="shared" si="1"/>
        <v>-33.950915324619352</v>
      </c>
      <c r="AH26" s="10">
        <f t="shared" si="2"/>
        <v>-32.597544734204213</v>
      </c>
      <c r="AK26" s="38">
        <f t="shared" si="3"/>
        <v>-31.180450663590779</v>
      </c>
      <c r="AL26" s="38">
        <f t="shared" si="4"/>
        <v>-31.304391477777763</v>
      </c>
      <c r="AM26" s="38">
        <f t="shared" si="5"/>
        <v>-31.056509849403795</v>
      </c>
      <c r="AN26" s="38">
        <f t="shared" si="6"/>
        <v>-31.428332291964743</v>
      </c>
      <c r="AO26" s="38">
        <f t="shared" si="7"/>
        <v>-30.932569035216815</v>
      </c>
      <c r="AP26" s="38">
        <f t="shared" si="8"/>
        <v>-31.552273106151727</v>
      </c>
      <c r="AQ26" s="38">
        <f t="shared" si="9"/>
        <v>-30.808628221029831</v>
      </c>
    </row>
    <row r="27" spans="1:43">
      <c r="A27" s="3">
        <v>26</v>
      </c>
      <c r="B27" s="84">
        <v>39682</v>
      </c>
      <c r="C27" s="1"/>
      <c r="D27" s="1"/>
      <c r="E27" s="138"/>
      <c r="F27" s="19"/>
      <c r="H27" s="83">
        <v>-30.866563726000003</v>
      </c>
      <c r="I27" s="8">
        <v>-31.288916620000006</v>
      </c>
      <c r="J27" s="18"/>
      <c r="K27" s="13"/>
      <c r="AF27" s="15">
        <f t="shared" si="0"/>
        <v>-33.274230029411783</v>
      </c>
      <c r="AG27" s="10">
        <f t="shared" si="1"/>
        <v>-33.950915324619352</v>
      </c>
      <c r="AH27" s="10">
        <f t="shared" si="2"/>
        <v>-32.597544734204213</v>
      </c>
      <c r="AK27" s="38">
        <f t="shared" si="3"/>
        <v>-31.180450663590779</v>
      </c>
      <c r="AL27" s="38">
        <f t="shared" si="4"/>
        <v>-31.304391477777763</v>
      </c>
      <c r="AM27" s="38">
        <f t="shared" si="5"/>
        <v>-31.056509849403795</v>
      </c>
      <c r="AN27" s="38">
        <f t="shared" si="6"/>
        <v>-31.428332291964743</v>
      </c>
      <c r="AO27" s="38">
        <f t="shared" si="7"/>
        <v>-30.932569035216815</v>
      </c>
      <c r="AP27" s="38">
        <f t="shared" si="8"/>
        <v>-31.552273106151727</v>
      </c>
      <c r="AQ27" s="38">
        <f t="shared" si="9"/>
        <v>-30.808628221029831</v>
      </c>
    </row>
    <row r="28" spans="1:43">
      <c r="A28" s="3">
        <v>27</v>
      </c>
      <c r="B28" s="84">
        <v>39682</v>
      </c>
      <c r="C28" s="1"/>
      <c r="D28" s="1"/>
      <c r="E28" s="138"/>
      <c r="F28" s="19"/>
      <c r="H28" s="25">
        <v>-30.912580108000007</v>
      </c>
      <c r="I28" s="8">
        <v>-31.288916620000006</v>
      </c>
      <c r="J28" s="18"/>
      <c r="K28" s="13"/>
      <c r="AF28" s="15">
        <f t="shared" si="0"/>
        <v>-33.274230029411783</v>
      </c>
      <c r="AG28" s="10">
        <f t="shared" si="1"/>
        <v>-33.950915324619352</v>
      </c>
      <c r="AH28" s="10">
        <f t="shared" si="2"/>
        <v>-32.597544734204213</v>
      </c>
      <c r="AK28" s="38">
        <f t="shared" si="3"/>
        <v>-31.180450663590779</v>
      </c>
      <c r="AL28" s="38">
        <f t="shared" si="4"/>
        <v>-31.304391477777763</v>
      </c>
      <c r="AM28" s="38">
        <f t="shared" si="5"/>
        <v>-31.056509849403795</v>
      </c>
      <c r="AN28" s="38">
        <f t="shared" si="6"/>
        <v>-31.428332291964743</v>
      </c>
      <c r="AO28" s="38">
        <f t="shared" si="7"/>
        <v>-30.932569035216815</v>
      </c>
      <c r="AP28" s="38">
        <f t="shared" si="8"/>
        <v>-31.552273106151727</v>
      </c>
      <c r="AQ28" s="38">
        <f t="shared" si="9"/>
        <v>-30.808628221029831</v>
      </c>
    </row>
    <row r="29" spans="1:43">
      <c r="A29" s="3">
        <v>28</v>
      </c>
      <c r="B29" s="84">
        <v>39682</v>
      </c>
      <c r="C29" s="1"/>
      <c r="D29" s="1"/>
      <c r="E29" s="138"/>
      <c r="F29" s="19"/>
      <c r="H29" s="25">
        <v>-30.662475647999997</v>
      </c>
      <c r="I29" s="8">
        <v>-31.288916620000006</v>
      </c>
      <c r="J29" s="18"/>
      <c r="K29" s="13"/>
      <c r="L29" s="3"/>
      <c r="M29"/>
      <c r="N29"/>
      <c r="O29"/>
      <c r="P29"/>
      <c r="AF29" s="15">
        <f t="shared" si="0"/>
        <v>-33.274230029411783</v>
      </c>
      <c r="AG29" s="10">
        <f t="shared" si="1"/>
        <v>-33.950915324619352</v>
      </c>
      <c r="AH29" s="10">
        <f t="shared" si="2"/>
        <v>-32.597544734204213</v>
      </c>
      <c r="AK29" s="38">
        <f t="shared" si="3"/>
        <v>-31.180450663590779</v>
      </c>
      <c r="AL29" s="38">
        <f t="shared" si="4"/>
        <v>-31.304391477777763</v>
      </c>
      <c r="AM29" s="38">
        <f t="shared" si="5"/>
        <v>-31.056509849403795</v>
      </c>
      <c r="AN29" s="38">
        <f t="shared" si="6"/>
        <v>-31.428332291964743</v>
      </c>
      <c r="AO29" s="38">
        <f t="shared" si="7"/>
        <v>-30.932569035216815</v>
      </c>
      <c r="AP29" s="38">
        <f t="shared" si="8"/>
        <v>-31.552273106151727</v>
      </c>
      <c r="AQ29" s="38">
        <f t="shared" si="9"/>
        <v>-30.808628221029831</v>
      </c>
    </row>
    <row r="30" spans="1:43">
      <c r="A30" s="3">
        <v>29</v>
      </c>
      <c r="B30" s="84">
        <v>39682</v>
      </c>
      <c r="C30" s="1"/>
      <c r="D30" s="1"/>
      <c r="E30" s="138"/>
      <c r="F30" s="19"/>
      <c r="H30" s="25">
        <v>-31.124788724000005</v>
      </c>
      <c r="I30" s="8">
        <v>-31.288916620000006</v>
      </c>
      <c r="J30" s="18"/>
      <c r="K30" s="13"/>
      <c r="L30" s="3"/>
      <c r="M30"/>
      <c r="N30"/>
      <c r="O30"/>
      <c r="P30"/>
      <c r="AF30" s="15">
        <f t="shared" si="0"/>
        <v>-33.274230029411783</v>
      </c>
      <c r="AG30" s="10">
        <f t="shared" si="1"/>
        <v>-33.950915324619352</v>
      </c>
      <c r="AH30" s="10">
        <f t="shared" si="2"/>
        <v>-32.597544734204213</v>
      </c>
      <c r="AK30" s="38">
        <f t="shared" si="3"/>
        <v>-31.180450663590779</v>
      </c>
      <c r="AL30" s="38">
        <f t="shared" si="4"/>
        <v>-31.304391477777763</v>
      </c>
      <c r="AM30" s="38">
        <f t="shared" si="5"/>
        <v>-31.056509849403795</v>
      </c>
      <c r="AN30" s="38">
        <f t="shared" si="6"/>
        <v>-31.428332291964743</v>
      </c>
      <c r="AO30" s="38">
        <f t="shared" si="7"/>
        <v>-30.932569035216815</v>
      </c>
      <c r="AP30" s="38">
        <f t="shared" si="8"/>
        <v>-31.552273106151727</v>
      </c>
      <c r="AQ30" s="38">
        <f t="shared" si="9"/>
        <v>-30.808628221029831</v>
      </c>
    </row>
    <row r="31" spans="1:43">
      <c r="A31" s="3">
        <v>30</v>
      </c>
      <c r="B31" s="28">
        <v>39709</v>
      </c>
      <c r="C31" s="5">
        <v>3.2000000000000001E-2</v>
      </c>
      <c r="D31" s="5" t="s">
        <v>8</v>
      </c>
      <c r="E31" s="36" t="s">
        <v>5</v>
      </c>
      <c r="F31" s="17">
        <v>-33.16827</v>
      </c>
      <c r="G31" s="17">
        <v>38.311983287018599</v>
      </c>
      <c r="H31" s="25">
        <f>(1.0198*F31)+2.7012</f>
        <v>-31.123801745999998</v>
      </c>
      <c r="I31" s="8">
        <v>-31.288916620000006</v>
      </c>
      <c r="J31" s="72"/>
      <c r="K31" s="72"/>
      <c r="L31" s="3"/>
      <c r="M31"/>
      <c r="N31"/>
      <c r="O31"/>
      <c r="P31"/>
      <c r="AF31" s="15">
        <f t="shared" si="0"/>
        <v>-33.274230029411783</v>
      </c>
      <c r="AG31" s="10">
        <f t="shared" si="1"/>
        <v>-33.950915324619352</v>
      </c>
      <c r="AH31" s="10">
        <f t="shared" si="2"/>
        <v>-32.597544734204213</v>
      </c>
      <c r="AK31" s="38">
        <f t="shared" si="3"/>
        <v>-31.180450663590779</v>
      </c>
      <c r="AL31" s="38">
        <f t="shared" si="4"/>
        <v>-31.304391477777763</v>
      </c>
      <c r="AM31" s="38">
        <f t="shared" si="5"/>
        <v>-31.056509849403795</v>
      </c>
      <c r="AN31" s="38">
        <f t="shared" si="6"/>
        <v>-31.428332291964743</v>
      </c>
      <c r="AO31" s="38">
        <f t="shared" si="7"/>
        <v>-30.932569035216815</v>
      </c>
      <c r="AP31" s="38">
        <f t="shared" si="8"/>
        <v>-31.552273106151727</v>
      </c>
      <c r="AQ31" s="38">
        <f t="shared" si="9"/>
        <v>-30.808628221029831</v>
      </c>
    </row>
    <row r="32" spans="1:43">
      <c r="A32" s="3">
        <v>31</v>
      </c>
      <c r="B32" s="28">
        <v>39709</v>
      </c>
      <c r="C32" s="5">
        <v>2.7E-2</v>
      </c>
      <c r="D32" s="5" t="s">
        <v>4</v>
      </c>
      <c r="E32" s="36" t="s">
        <v>5</v>
      </c>
      <c r="F32" s="17">
        <v>-33.139240000000001</v>
      </c>
      <c r="G32" s="17">
        <v>40.416824993488824</v>
      </c>
      <c r="H32" s="25">
        <f>(1.0198*F32)+2.7012</f>
        <v>-31.094196952000004</v>
      </c>
      <c r="I32" s="8">
        <v>-31.288916620000006</v>
      </c>
      <c r="J32" s="72"/>
      <c r="K32" s="72"/>
      <c r="L32" s="3"/>
      <c r="M32"/>
      <c r="N32"/>
      <c r="O32"/>
      <c r="P32"/>
      <c r="AF32" s="15">
        <f t="shared" si="0"/>
        <v>-33.274230029411783</v>
      </c>
      <c r="AG32" s="10">
        <f t="shared" si="1"/>
        <v>-33.950915324619352</v>
      </c>
      <c r="AH32" s="10">
        <f t="shared" si="2"/>
        <v>-32.597544734204213</v>
      </c>
      <c r="AK32" s="38">
        <f t="shared" si="3"/>
        <v>-31.180450663590779</v>
      </c>
      <c r="AL32" s="38">
        <f t="shared" si="4"/>
        <v>-31.304391477777763</v>
      </c>
      <c r="AM32" s="38">
        <f t="shared" si="5"/>
        <v>-31.056509849403795</v>
      </c>
      <c r="AN32" s="38">
        <f t="shared" si="6"/>
        <v>-31.428332291964743</v>
      </c>
      <c r="AO32" s="38">
        <f t="shared" si="7"/>
        <v>-30.932569035216815</v>
      </c>
      <c r="AP32" s="38">
        <f t="shared" si="8"/>
        <v>-31.552273106151727</v>
      </c>
      <c r="AQ32" s="38">
        <f t="shared" si="9"/>
        <v>-30.808628221029831</v>
      </c>
    </row>
    <row r="33" spans="1:43">
      <c r="A33" s="3">
        <v>32</v>
      </c>
      <c r="B33" s="28">
        <v>39709</v>
      </c>
      <c r="C33" s="5">
        <v>2.9000000000000001E-2</v>
      </c>
      <c r="D33" s="5" t="s">
        <v>21</v>
      </c>
      <c r="E33" s="36" t="s">
        <v>5</v>
      </c>
      <c r="F33" s="17">
        <v>-33.081359999999997</v>
      </c>
      <c r="G33" s="17">
        <v>37.355535953397329</v>
      </c>
      <c r="H33" s="25">
        <f>(1.0198*F33)+2.7012</f>
        <v>-31.035170927999999</v>
      </c>
      <c r="I33" s="8">
        <v>-31.288916620000006</v>
      </c>
      <c r="J33" s="72"/>
      <c r="K33" s="72"/>
      <c r="L33" s="3"/>
      <c r="M33"/>
      <c r="N33"/>
      <c r="O33"/>
      <c r="P33"/>
      <c r="AF33" s="15">
        <f t="shared" si="0"/>
        <v>-33.274230029411783</v>
      </c>
      <c r="AG33" s="10">
        <f t="shared" si="1"/>
        <v>-33.950915324619352</v>
      </c>
      <c r="AH33" s="10">
        <f t="shared" si="2"/>
        <v>-32.597544734204213</v>
      </c>
      <c r="AK33" s="38">
        <f t="shared" si="3"/>
        <v>-31.180450663590779</v>
      </c>
      <c r="AL33" s="38">
        <f t="shared" si="4"/>
        <v>-31.304391477777763</v>
      </c>
      <c r="AM33" s="38">
        <f t="shared" si="5"/>
        <v>-31.056509849403795</v>
      </c>
      <c r="AN33" s="38">
        <f t="shared" si="6"/>
        <v>-31.428332291964743</v>
      </c>
      <c r="AO33" s="38">
        <f t="shared" si="7"/>
        <v>-30.932569035216815</v>
      </c>
      <c r="AP33" s="38">
        <f t="shared" si="8"/>
        <v>-31.552273106151727</v>
      </c>
      <c r="AQ33" s="38">
        <f t="shared" si="9"/>
        <v>-30.808628221029831</v>
      </c>
    </row>
    <row r="34" spans="1:43">
      <c r="A34" s="3">
        <v>33</v>
      </c>
      <c r="B34" s="28">
        <v>39710</v>
      </c>
      <c r="C34" s="4">
        <v>2.5000000000000001E-2</v>
      </c>
      <c r="D34" s="4" t="s">
        <v>7</v>
      </c>
      <c r="E34" s="139" t="s">
        <v>5</v>
      </c>
      <c r="F34" s="19">
        <v>-33.303130000000003</v>
      </c>
      <c r="G34" s="17">
        <v>45.217103179191724</v>
      </c>
      <c r="H34" s="25">
        <f>(1.0496*F34)+3.6091</f>
        <v>-31.345865248000006</v>
      </c>
      <c r="I34" s="8">
        <v>-31.288916620000006</v>
      </c>
      <c r="J34" s="72"/>
      <c r="K34" s="72"/>
      <c r="L34" s="3"/>
      <c r="M34"/>
      <c r="N34"/>
      <c r="O34"/>
      <c r="P34"/>
      <c r="AF34" s="15">
        <f t="shared" si="0"/>
        <v>-33.274230029411783</v>
      </c>
      <c r="AG34" s="10">
        <f t="shared" si="1"/>
        <v>-33.950915324619352</v>
      </c>
      <c r="AH34" s="10">
        <f t="shared" si="2"/>
        <v>-32.597544734204213</v>
      </c>
      <c r="AK34" s="38">
        <f t="shared" si="3"/>
        <v>-31.180450663590779</v>
      </c>
      <c r="AL34" s="38">
        <f t="shared" si="4"/>
        <v>-31.304391477777763</v>
      </c>
      <c r="AM34" s="38">
        <f t="shared" si="5"/>
        <v>-31.056509849403795</v>
      </c>
      <c r="AN34" s="38">
        <f t="shared" si="6"/>
        <v>-31.428332291964743</v>
      </c>
      <c r="AO34" s="38">
        <f t="shared" si="7"/>
        <v>-30.932569035216815</v>
      </c>
      <c r="AP34" s="38">
        <f t="shared" si="8"/>
        <v>-31.552273106151727</v>
      </c>
      <c r="AQ34" s="38">
        <f t="shared" si="9"/>
        <v>-30.808628221029831</v>
      </c>
    </row>
    <row r="35" spans="1:43">
      <c r="A35" s="3">
        <v>34</v>
      </c>
      <c r="B35" s="28">
        <v>39710</v>
      </c>
      <c r="C35" s="4">
        <v>2.9000000000000001E-2</v>
      </c>
      <c r="D35" s="4" t="s">
        <v>21</v>
      </c>
      <c r="E35" s="139" t="s">
        <v>5</v>
      </c>
      <c r="F35" s="19">
        <v>-33.019820000000003</v>
      </c>
      <c r="G35" s="17">
        <v>39.626505765358409</v>
      </c>
      <c r="H35" s="25">
        <f>(1.0496*F35)+3.6091</f>
        <v>-31.048503072000006</v>
      </c>
      <c r="I35" s="8">
        <v>-31.288916620000006</v>
      </c>
      <c r="J35" s="72"/>
      <c r="K35" s="72"/>
      <c r="L35" s="3"/>
      <c r="M35"/>
      <c r="N35"/>
      <c r="O35"/>
      <c r="P35"/>
      <c r="AF35" s="15">
        <f t="shared" si="0"/>
        <v>-33.274230029411783</v>
      </c>
      <c r="AG35" s="10">
        <f t="shared" si="1"/>
        <v>-33.950915324619352</v>
      </c>
      <c r="AH35" s="10">
        <f t="shared" si="2"/>
        <v>-32.597544734204213</v>
      </c>
      <c r="AK35" s="38">
        <f t="shared" si="3"/>
        <v>-31.180450663590779</v>
      </c>
      <c r="AL35" s="38">
        <f t="shared" si="4"/>
        <v>-31.304391477777763</v>
      </c>
      <c r="AM35" s="38">
        <f t="shared" si="5"/>
        <v>-31.056509849403795</v>
      </c>
      <c r="AN35" s="38">
        <f t="shared" si="6"/>
        <v>-31.428332291964743</v>
      </c>
      <c r="AO35" s="38">
        <f t="shared" si="7"/>
        <v>-30.932569035216815</v>
      </c>
      <c r="AP35" s="38">
        <f t="shared" si="8"/>
        <v>-31.552273106151727</v>
      </c>
      <c r="AQ35" s="38">
        <f t="shared" si="9"/>
        <v>-30.808628221029831</v>
      </c>
    </row>
    <row r="36" spans="1:43">
      <c r="A36" s="3">
        <v>35</v>
      </c>
      <c r="B36" s="28">
        <v>39710</v>
      </c>
      <c r="C36" s="4">
        <v>2.8000000000000001E-2</v>
      </c>
      <c r="D36" s="4" t="s">
        <v>4</v>
      </c>
      <c r="E36" s="139" t="s">
        <v>5</v>
      </c>
      <c r="F36" s="19">
        <v>-33.024920000000002</v>
      </c>
      <c r="G36" s="17">
        <v>37.495891675273462</v>
      </c>
      <c r="H36" s="25">
        <f>(1.0496*F36)+3.6091</f>
        <v>-31.053856032000002</v>
      </c>
      <c r="I36" s="8">
        <v>-31.288916620000006</v>
      </c>
      <c r="AF36" s="15">
        <f t="shared" si="0"/>
        <v>-33.274230029411783</v>
      </c>
      <c r="AG36" s="10">
        <f t="shared" si="1"/>
        <v>-33.950915324619352</v>
      </c>
      <c r="AH36" s="10">
        <f t="shared" si="2"/>
        <v>-32.597544734204213</v>
      </c>
      <c r="AK36" s="38">
        <f t="shared" si="3"/>
        <v>-31.180450663590779</v>
      </c>
      <c r="AL36" s="38">
        <f t="shared" si="4"/>
        <v>-31.304391477777763</v>
      </c>
      <c r="AM36" s="38">
        <f t="shared" si="5"/>
        <v>-31.056509849403795</v>
      </c>
      <c r="AN36" s="38">
        <f t="shared" si="6"/>
        <v>-31.428332291964743</v>
      </c>
      <c r="AO36" s="38">
        <f t="shared" si="7"/>
        <v>-30.932569035216815</v>
      </c>
      <c r="AP36" s="38">
        <f t="shared" si="8"/>
        <v>-31.552273106151727</v>
      </c>
      <c r="AQ36" s="38">
        <f t="shared" si="9"/>
        <v>-30.808628221029831</v>
      </c>
    </row>
    <row r="37" spans="1:43">
      <c r="A37" s="3">
        <v>36</v>
      </c>
      <c r="B37" s="28">
        <v>39710</v>
      </c>
      <c r="C37" s="4">
        <v>3.7999999999999999E-2</v>
      </c>
      <c r="D37" s="4" t="s">
        <v>8</v>
      </c>
      <c r="E37" s="139" t="s">
        <v>5</v>
      </c>
      <c r="F37" s="19">
        <v>-33.419870000000003</v>
      </c>
      <c r="G37" s="17">
        <v>44.962658759096236</v>
      </c>
      <c r="H37" s="25">
        <f>(1.0496*F37)+3.6091</f>
        <v>-31.468395552000008</v>
      </c>
      <c r="I37" s="8">
        <v>-31.288916620000006</v>
      </c>
      <c r="AF37" s="15">
        <f t="shared" si="0"/>
        <v>-33.274230029411783</v>
      </c>
      <c r="AG37" s="10">
        <f t="shared" si="1"/>
        <v>-33.950915324619352</v>
      </c>
      <c r="AH37" s="10">
        <f t="shared" si="2"/>
        <v>-32.597544734204213</v>
      </c>
      <c r="AK37" s="38">
        <f t="shared" si="3"/>
        <v>-31.180450663590779</v>
      </c>
      <c r="AL37" s="38">
        <f t="shared" si="4"/>
        <v>-31.304391477777763</v>
      </c>
      <c r="AM37" s="38">
        <f t="shared" si="5"/>
        <v>-31.056509849403795</v>
      </c>
      <c r="AN37" s="38">
        <f t="shared" si="6"/>
        <v>-31.428332291964743</v>
      </c>
      <c r="AO37" s="38">
        <f t="shared" si="7"/>
        <v>-30.932569035216815</v>
      </c>
      <c r="AP37" s="38">
        <f t="shared" si="8"/>
        <v>-31.552273106151727</v>
      </c>
      <c r="AQ37" s="38">
        <f t="shared" si="9"/>
        <v>-30.808628221029831</v>
      </c>
    </row>
    <row r="38" spans="1:43">
      <c r="A38" s="3">
        <v>37</v>
      </c>
      <c r="B38" s="28">
        <v>39717</v>
      </c>
      <c r="C38" s="4">
        <v>2.7E-2</v>
      </c>
      <c r="D38" s="4" t="s">
        <v>7</v>
      </c>
      <c r="E38" s="139" t="s">
        <v>5</v>
      </c>
      <c r="F38" s="19">
        <v>-32.89302</v>
      </c>
      <c r="G38" s="19">
        <v>47.667724654930794</v>
      </c>
      <c r="H38" s="19">
        <f>(1.0523*F38)+3.3559</f>
        <v>-31.257424946</v>
      </c>
      <c r="I38" s="8">
        <v>-31.288916620000006</v>
      </c>
      <c r="L38" s="3"/>
      <c r="M38"/>
      <c r="N38"/>
      <c r="O38"/>
      <c r="P38"/>
      <c r="AF38" s="15">
        <f t="shared" si="0"/>
        <v>-33.274230029411783</v>
      </c>
      <c r="AG38" s="10">
        <f t="shared" si="1"/>
        <v>-33.950915324619352</v>
      </c>
      <c r="AH38" s="10">
        <f t="shared" si="2"/>
        <v>-32.597544734204213</v>
      </c>
      <c r="AK38" s="38">
        <f t="shared" si="3"/>
        <v>-31.180450663590779</v>
      </c>
      <c r="AL38" s="38">
        <f t="shared" si="4"/>
        <v>-31.304391477777763</v>
      </c>
      <c r="AM38" s="38">
        <f t="shared" si="5"/>
        <v>-31.056509849403795</v>
      </c>
      <c r="AN38" s="38">
        <f t="shared" si="6"/>
        <v>-31.428332291964743</v>
      </c>
      <c r="AO38" s="38">
        <f t="shared" si="7"/>
        <v>-30.932569035216815</v>
      </c>
      <c r="AP38" s="38">
        <f t="shared" si="8"/>
        <v>-31.552273106151727</v>
      </c>
      <c r="AQ38" s="38">
        <f t="shared" si="9"/>
        <v>-30.808628221029831</v>
      </c>
    </row>
    <row r="39" spans="1:43">
      <c r="A39" s="3">
        <v>38</v>
      </c>
      <c r="B39" s="28">
        <v>39717</v>
      </c>
      <c r="C39" s="4">
        <v>2.9000000000000001E-2</v>
      </c>
      <c r="D39" s="4" t="s">
        <v>8</v>
      </c>
      <c r="E39" s="139" t="s">
        <v>5</v>
      </c>
      <c r="F39" s="19">
        <v>-33.273719999999997</v>
      </c>
      <c r="G39" s="19">
        <v>41.289402843322868</v>
      </c>
      <c r="H39" s="19">
        <f>(1.0523*F39)+3.3559</f>
        <v>-31.658035556000002</v>
      </c>
      <c r="I39" s="8">
        <v>-31.288916620000006</v>
      </c>
      <c r="L39" s="3"/>
      <c r="M39"/>
      <c r="N39"/>
      <c r="O39"/>
      <c r="P39"/>
      <c r="AF39" s="15">
        <f t="shared" si="0"/>
        <v>-33.274230029411783</v>
      </c>
      <c r="AG39" s="10">
        <f t="shared" si="1"/>
        <v>-33.950915324619352</v>
      </c>
      <c r="AH39" s="10">
        <f t="shared" si="2"/>
        <v>-32.597544734204213</v>
      </c>
      <c r="AK39" s="38">
        <f t="shared" si="3"/>
        <v>-31.180450663590779</v>
      </c>
      <c r="AL39" s="38">
        <f t="shared" si="4"/>
        <v>-31.304391477777763</v>
      </c>
      <c r="AM39" s="38">
        <f t="shared" si="5"/>
        <v>-31.056509849403795</v>
      </c>
      <c r="AN39" s="38">
        <f t="shared" si="6"/>
        <v>-31.428332291964743</v>
      </c>
      <c r="AO39" s="38">
        <f t="shared" si="7"/>
        <v>-30.932569035216815</v>
      </c>
      <c r="AP39" s="38">
        <f t="shared" si="8"/>
        <v>-31.552273106151727</v>
      </c>
      <c r="AQ39" s="38">
        <f t="shared" si="9"/>
        <v>-30.808628221029831</v>
      </c>
    </row>
    <row r="40" spans="1:43">
      <c r="A40" s="3">
        <v>39</v>
      </c>
      <c r="B40" s="28">
        <v>39717</v>
      </c>
      <c r="C40" s="4">
        <v>2.7E-2</v>
      </c>
      <c r="D40" s="4" t="s">
        <v>4</v>
      </c>
      <c r="E40" s="139" t="s">
        <v>5</v>
      </c>
      <c r="F40" s="19">
        <v>-33.290170000000003</v>
      </c>
      <c r="G40" s="19">
        <v>41.112054841419798</v>
      </c>
      <c r="H40" s="19">
        <f>(1.0523*F40)+3.3559</f>
        <v>-31.675345891000006</v>
      </c>
      <c r="I40" s="8">
        <v>-31.288916620000006</v>
      </c>
      <c r="AF40" s="15">
        <f t="shared" si="0"/>
        <v>-33.274230029411783</v>
      </c>
      <c r="AG40" s="10">
        <f t="shared" si="1"/>
        <v>-33.950915324619352</v>
      </c>
      <c r="AH40" s="10">
        <f t="shared" si="2"/>
        <v>-32.597544734204213</v>
      </c>
      <c r="AK40" s="38">
        <f t="shared" si="3"/>
        <v>-31.180450663590779</v>
      </c>
      <c r="AL40" s="38">
        <f t="shared" si="4"/>
        <v>-31.304391477777763</v>
      </c>
      <c r="AM40" s="38">
        <f t="shared" si="5"/>
        <v>-31.056509849403795</v>
      </c>
      <c r="AN40" s="38">
        <f t="shared" si="6"/>
        <v>-31.428332291964743</v>
      </c>
      <c r="AO40" s="38">
        <f t="shared" si="7"/>
        <v>-30.932569035216815</v>
      </c>
      <c r="AP40" s="38">
        <f t="shared" si="8"/>
        <v>-31.552273106151727</v>
      </c>
      <c r="AQ40" s="38">
        <f t="shared" si="9"/>
        <v>-30.808628221029831</v>
      </c>
    </row>
    <row r="41" spans="1:43">
      <c r="A41" s="3">
        <v>40</v>
      </c>
      <c r="B41" s="28">
        <v>39717</v>
      </c>
      <c r="C41" s="4">
        <v>2.8000000000000001E-2</v>
      </c>
      <c r="D41" s="4" t="s">
        <v>21</v>
      </c>
      <c r="E41" s="139" t="s">
        <v>5</v>
      </c>
      <c r="F41" s="19">
        <v>-32.836350000000003</v>
      </c>
      <c r="G41" s="19">
        <v>45.02321854909669</v>
      </c>
      <c r="H41" s="19">
        <f>(1.0523*F41)+3.3559</f>
        <v>-31.197791105000007</v>
      </c>
      <c r="I41" s="8">
        <v>-31.288916620000006</v>
      </c>
      <c r="L41" s="3"/>
      <c r="M41"/>
      <c r="N41"/>
      <c r="O41"/>
      <c r="P41"/>
      <c r="AF41" s="15">
        <f t="shared" si="0"/>
        <v>-33.274230029411783</v>
      </c>
      <c r="AG41" s="10">
        <f t="shared" si="1"/>
        <v>-33.950915324619352</v>
      </c>
      <c r="AH41" s="10">
        <f t="shared" si="2"/>
        <v>-32.597544734204213</v>
      </c>
      <c r="AK41" s="38">
        <f t="shared" si="3"/>
        <v>-31.180450663590779</v>
      </c>
      <c r="AL41" s="38">
        <f t="shared" si="4"/>
        <v>-31.304391477777763</v>
      </c>
      <c r="AM41" s="38">
        <f t="shared" si="5"/>
        <v>-31.056509849403795</v>
      </c>
      <c r="AN41" s="38">
        <f t="shared" si="6"/>
        <v>-31.428332291964743</v>
      </c>
      <c r="AO41" s="38">
        <f t="shared" si="7"/>
        <v>-30.932569035216815</v>
      </c>
      <c r="AP41" s="38">
        <f t="shared" si="8"/>
        <v>-31.552273106151727</v>
      </c>
      <c r="AQ41" s="38">
        <f t="shared" si="9"/>
        <v>-30.808628221029831</v>
      </c>
    </row>
    <row r="42" spans="1:43">
      <c r="A42" s="3">
        <v>41</v>
      </c>
      <c r="B42" s="28">
        <v>39721</v>
      </c>
      <c r="C42" s="5">
        <v>3.5000000000000003E-2</v>
      </c>
      <c r="D42" s="5" t="s">
        <v>7</v>
      </c>
      <c r="E42" s="36" t="s">
        <v>5</v>
      </c>
      <c r="F42" s="17">
        <v>-33.389809999999997</v>
      </c>
      <c r="G42" s="17">
        <v>46.017500107016417</v>
      </c>
      <c r="H42" s="19">
        <f>(1.0148*F42)+2.6125</f>
        <v>-31.271479187999997</v>
      </c>
      <c r="I42" s="8">
        <v>-31.288916620000006</v>
      </c>
      <c r="L42" s="3"/>
      <c r="M42"/>
      <c r="N42"/>
      <c r="O42"/>
      <c r="P42"/>
      <c r="AF42" s="15">
        <f t="shared" si="0"/>
        <v>-33.274230029411783</v>
      </c>
      <c r="AG42" s="10">
        <f t="shared" si="1"/>
        <v>-33.950915324619352</v>
      </c>
      <c r="AH42" s="10">
        <f t="shared" si="2"/>
        <v>-32.597544734204213</v>
      </c>
      <c r="AK42" s="38">
        <f t="shared" si="3"/>
        <v>-31.180450663590779</v>
      </c>
      <c r="AL42" s="38">
        <f t="shared" si="4"/>
        <v>-31.304391477777763</v>
      </c>
      <c r="AM42" s="38">
        <f t="shared" si="5"/>
        <v>-31.056509849403795</v>
      </c>
      <c r="AN42" s="38">
        <f t="shared" si="6"/>
        <v>-31.428332291964743</v>
      </c>
      <c r="AO42" s="38">
        <f t="shared" si="7"/>
        <v>-30.932569035216815</v>
      </c>
      <c r="AP42" s="38">
        <f t="shared" si="8"/>
        <v>-31.552273106151727</v>
      </c>
      <c r="AQ42" s="38">
        <f t="shared" si="9"/>
        <v>-30.808628221029831</v>
      </c>
    </row>
    <row r="43" spans="1:43">
      <c r="A43" s="3">
        <v>42</v>
      </c>
      <c r="B43" s="28">
        <v>39721</v>
      </c>
      <c r="C43" s="5">
        <v>0.03</v>
      </c>
      <c r="D43" s="5" t="s">
        <v>8</v>
      </c>
      <c r="E43" s="36" t="s">
        <v>5</v>
      </c>
      <c r="F43" s="17">
        <v>-33.250399999999999</v>
      </c>
      <c r="G43" s="17">
        <v>43.33759735649749</v>
      </c>
      <c r="H43" s="19">
        <f>(1.0148*F43)+2.6125</f>
        <v>-31.130005919999999</v>
      </c>
      <c r="I43" s="8">
        <v>-31.288916620000006</v>
      </c>
      <c r="L43" s="3"/>
      <c r="M43"/>
      <c r="N43"/>
      <c r="O43"/>
      <c r="P43"/>
      <c r="AF43" s="15">
        <f t="shared" si="0"/>
        <v>-33.274230029411783</v>
      </c>
      <c r="AG43" s="10">
        <f t="shared" si="1"/>
        <v>-33.950915324619352</v>
      </c>
      <c r="AH43" s="10">
        <f t="shared" si="2"/>
        <v>-32.597544734204213</v>
      </c>
      <c r="AK43" s="38">
        <f t="shared" si="3"/>
        <v>-31.180450663590779</v>
      </c>
      <c r="AL43" s="38">
        <f t="shared" si="4"/>
        <v>-31.304391477777763</v>
      </c>
      <c r="AM43" s="38">
        <f t="shared" si="5"/>
        <v>-31.056509849403795</v>
      </c>
      <c r="AN43" s="38">
        <f t="shared" si="6"/>
        <v>-31.428332291964743</v>
      </c>
      <c r="AO43" s="38">
        <f t="shared" si="7"/>
        <v>-30.932569035216815</v>
      </c>
      <c r="AP43" s="38">
        <f t="shared" si="8"/>
        <v>-31.552273106151727</v>
      </c>
      <c r="AQ43" s="38">
        <f t="shared" si="9"/>
        <v>-30.808628221029831</v>
      </c>
    </row>
    <row r="44" spans="1:43">
      <c r="A44" s="3">
        <v>43</v>
      </c>
      <c r="B44" s="28">
        <v>39721</v>
      </c>
      <c r="C44" s="5">
        <v>0.03</v>
      </c>
      <c r="D44" s="5" t="s">
        <v>4</v>
      </c>
      <c r="E44" s="36" t="s">
        <v>5</v>
      </c>
      <c r="F44" s="17">
        <v>-33.204929999999997</v>
      </c>
      <c r="G44" s="17">
        <v>38.196878836085254</v>
      </c>
      <c r="H44" s="19">
        <f>(1.0148*F44)+2.6125</f>
        <v>-31.083862963999994</v>
      </c>
      <c r="I44" s="8">
        <v>-31.288916620000006</v>
      </c>
      <c r="AF44" s="15">
        <f t="shared" si="0"/>
        <v>-33.274230029411783</v>
      </c>
      <c r="AG44" s="10">
        <f t="shared" si="1"/>
        <v>-33.950915324619352</v>
      </c>
      <c r="AH44" s="10">
        <f t="shared" si="2"/>
        <v>-32.597544734204213</v>
      </c>
      <c r="AK44" s="38">
        <f t="shared" si="3"/>
        <v>-31.180450663590779</v>
      </c>
      <c r="AL44" s="38">
        <f t="shared" si="4"/>
        <v>-31.304391477777763</v>
      </c>
      <c r="AM44" s="38">
        <f t="shared" si="5"/>
        <v>-31.056509849403795</v>
      </c>
      <c r="AN44" s="38">
        <f t="shared" si="6"/>
        <v>-31.428332291964743</v>
      </c>
      <c r="AO44" s="38">
        <f t="shared" si="7"/>
        <v>-30.932569035216815</v>
      </c>
      <c r="AP44" s="38">
        <f t="shared" si="8"/>
        <v>-31.552273106151727</v>
      </c>
      <c r="AQ44" s="38">
        <f t="shared" si="9"/>
        <v>-30.808628221029831</v>
      </c>
    </row>
    <row r="45" spans="1:43">
      <c r="A45" s="3">
        <v>44</v>
      </c>
      <c r="B45" s="28">
        <v>39721</v>
      </c>
      <c r="C45" s="5">
        <v>2.8000000000000001E-2</v>
      </c>
      <c r="D45" s="5" t="s">
        <v>21</v>
      </c>
      <c r="E45" s="36" t="s">
        <v>5</v>
      </c>
      <c r="F45" s="17">
        <v>-33.29083</v>
      </c>
      <c r="G45" s="17">
        <v>44.924173591078642</v>
      </c>
      <c r="H45" s="19">
        <f>(1.0148*F45)+2.6125</f>
        <v>-31.171034283999997</v>
      </c>
      <c r="I45" s="8">
        <v>-31.288916620000006</v>
      </c>
      <c r="L45" s="3"/>
      <c r="M45"/>
      <c r="N45"/>
      <c r="O45"/>
      <c r="P45"/>
      <c r="AF45" s="15">
        <f t="shared" si="0"/>
        <v>-33.274230029411783</v>
      </c>
      <c r="AG45" s="10">
        <f t="shared" si="1"/>
        <v>-33.950915324619352</v>
      </c>
      <c r="AH45" s="10">
        <f t="shared" si="2"/>
        <v>-32.597544734204213</v>
      </c>
      <c r="AK45" s="38">
        <f t="shared" si="3"/>
        <v>-31.180450663590779</v>
      </c>
      <c r="AL45" s="38">
        <f t="shared" si="4"/>
        <v>-31.304391477777763</v>
      </c>
      <c r="AM45" s="38">
        <f t="shared" si="5"/>
        <v>-31.056509849403795</v>
      </c>
      <c r="AN45" s="38">
        <f t="shared" si="6"/>
        <v>-31.428332291964743</v>
      </c>
      <c r="AO45" s="38">
        <f t="shared" si="7"/>
        <v>-30.932569035216815</v>
      </c>
      <c r="AP45" s="38">
        <f t="shared" si="8"/>
        <v>-31.552273106151727</v>
      </c>
      <c r="AQ45" s="38">
        <f t="shared" si="9"/>
        <v>-30.808628221029831</v>
      </c>
    </row>
    <row r="46" spans="1:43">
      <c r="A46" s="3">
        <v>45</v>
      </c>
      <c r="B46" s="28">
        <v>39722</v>
      </c>
      <c r="C46" s="4">
        <v>2.8000000000000001E-2</v>
      </c>
      <c r="D46" s="4" t="s">
        <v>7</v>
      </c>
      <c r="E46" s="139" t="s">
        <v>5</v>
      </c>
      <c r="F46" s="17">
        <v>-33.243749999999999</v>
      </c>
      <c r="G46" s="17">
        <v>37.438392386847617</v>
      </c>
      <c r="H46" s="17">
        <f>(1.0263*F46)+2.9595</f>
        <v>-31.158560625</v>
      </c>
      <c r="I46" s="8">
        <v>-31.288916620000006</v>
      </c>
      <c r="L46" s="3"/>
      <c r="M46"/>
      <c r="N46"/>
      <c r="O46"/>
      <c r="P46"/>
      <c r="AF46" s="15">
        <f t="shared" si="0"/>
        <v>-33.274230029411783</v>
      </c>
      <c r="AG46" s="10">
        <f t="shared" si="1"/>
        <v>-33.950915324619352</v>
      </c>
      <c r="AH46" s="10">
        <f t="shared" si="2"/>
        <v>-32.597544734204213</v>
      </c>
      <c r="AK46" s="38">
        <f t="shared" si="3"/>
        <v>-31.180450663590779</v>
      </c>
      <c r="AL46" s="38">
        <f t="shared" si="4"/>
        <v>-31.304391477777763</v>
      </c>
      <c r="AM46" s="38">
        <f t="shared" si="5"/>
        <v>-31.056509849403795</v>
      </c>
      <c r="AN46" s="38">
        <f t="shared" si="6"/>
        <v>-31.428332291964743</v>
      </c>
      <c r="AO46" s="38">
        <f t="shared" si="7"/>
        <v>-30.932569035216815</v>
      </c>
      <c r="AP46" s="38">
        <f t="shared" si="8"/>
        <v>-31.552273106151727</v>
      </c>
      <c r="AQ46" s="38">
        <f t="shared" si="9"/>
        <v>-30.808628221029831</v>
      </c>
    </row>
    <row r="47" spans="1:43">
      <c r="A47" s="3">
        <v>46</v>
      </c>
      <c r="B47" s="28">
        <v>39722</v>
      </c>
      <c r="C47" s="4">
        <v>2.8000000000000001E-2</v>
      </c>
      <c r="D47" s="4" t="s">
        <v>8</v>
      </c>
      <c r="E47" s="139" t="s">
        <v>5</v>
      </c>
      <c r="F47" s="17">
        <v>-33.38008</v>
      </c>
      <c r="G47" s="17">
        <v>45.201464647025972</v>
      </c>
      <c r="H47" s="17">
        <f>(1.0263*F47)+2.9595</f>
        <v>-31.298476104000002</v>
      </c>
      <c r="I47" s="8">
        <v>-31.288916620000006</v>
      </c>
      <c r="L47" s="3" t="s">
        <v>96</v>
      </c>
      <c r="M47" s="52">
        <f>AVERAGE(H2:H370)</f>
        <v>-31.180450663590779</v>
      </c>
      <c r="N47"/>
      <c r="O47"/>
      <c r="P47"/>
      <c r="AF47" s="15">
        <f t="shared" si="0"/>
        <v>-33.274230029411783</v>
      </c>
      <c r="AG47" s="10">
        <f t="shared" si="1"/>
        <v>-33.950915324619352</v>
      </c>
      <c r="AH47" s="10">
        <f t="shared" si="2"/>
        <v>-32.597544734204213</v>
      </c>
      <c r="AK47" s="38">
        <f t="shared" si="3"/>
        <v>-31.180450663590779</v>
      </c>
      <c r="AL47" s="38">
        <f t="shared" si="4"/>
        <v>-31.304391477777763</v>
      </c>
      <c r="AM47" s="38">
        <f t="shared" si="5"/>
        <v>-31.056509849403795</v>
      </c>
      <c r="AN47" s="38">
        <f t="shared" si="6"/>
        <v>-31.428332291964743</v>
      </c>
      <c r="AO47" s="38">
        <f t="shared" si="7"/>
        <v>-30.932569035216815</v>
      </c>
      <c r="AP47" s="38">
        <f t="shared" si="8"/>
        <v>-31.552273106151727</v>
      </c>
      <c r="AQ47" s="38">
        <f t="shared" si="9"/>
        <v>-30.808628221029831</v>
      </c>
    </row>
    <row r="48" spans="1:43">
      <c r="A48" s="3">
        <v>47</v>
      </c>
      <c r="B48" s="28">
        <v>39722</v>
      </c>
      <c r="C48" s="4">
        <v>2.5999999999999999E-2</v>
      </c>
      <c r="D48" s="4" t="s">
        <v>4</v>
      </c>
      <c r="E48" s="139" t="s">
        <v>5</v>
      </c>
      <c r="F48" s="17">
        <v>-33.208300000000001</v>
      </c>
      <c r="G48" s="17">
        <v>43.7216500892036</v>
      </c>
      <c r="H48" s="17">
        <f>(1.0263*F48)+2.9595</f>
        <v>-31.122178290000001</v>
      </c>
      <c r="I48" s="8">
        <v>-31.288916620000006</v>
      </c>
      <c r="L48" s="3" t="s">
        <v>97</v>
      </c>
      <c r="M48" s="52">
        <f>STDEV(H2:H370)</f>
        <v>0.12394081418698263</v>
      </c>
      <c r="N48"/>
      <c r="O48"/>
      <c r="P48"/>
      <c r="AF48" s="15">
        <f t="shared" si="0"/>
        <v>-33.274230029411783</v>
      </c>
      <c r="AG48" s="10">
        <f t="shared" si="1"/>
        <v>-33.950915324619352</v>
      </c>
      <c r="AH48" s="10">
        <f t="shared" si="2"/>
        <v>-32.597544734204213</v>
      </c>
      <c r="AK48" s="38">
        <f t="shared" si="3"/>
        <v>-31.180450663590779</v>
      </c>
      <c r="AL48" s="38">
        <f t="shared" si="4"/>
        <v>-31.304391477777763</v>
      </c>
      <c r="AM48" s="38">
        <f t="shared" si="5"/>
        <v>-31.056509849403795</v>
      </c>
      <c r="AN48" s="38">
        <f t="shared" si="6"/>
        <v>-31.428332291964743</v>
      </c>
      <c r="AO48" s="38">
        <f t="shared" si="7"/>
        <v>-30.932569035216815</v>
      </c>
      <c r="AP48" s="38">
        <f t="shared" si="8"/>
        <v>-31.552273106151727</v>
      </c>
      <c r="AQ48" s="38">
        <f t="shared" si="9"/>
        <v>-30.808628221029831</v>
      </c>
    </row>
    <row r="49" spans="1:48">
      <c r="A49" s="3">
        <v>48</v>
      </c>
      <c r="B49" s="28">
        <v>39722</v>
      </c>
      <c r="C49" s="4">
        <v>0.03</v>
      </c>
      <c r="D49" s="4" t="s">
        <v>21</v>
      </c>
      <c r="E49" s="139" t="s">
        <v>5</v>
      </c>
      <c r="F49" s="17">
        <v>-33.27628</v>
      </c>
      <c r="G49" s="17">
        <v>37.556925324063343</v>
      </c>
      <c r="H49" s="17">
        <f>(1.0263*F49)+2.9595</f>
        <v>-31.191946164000001</v>
      </c>
      <c r="I49" s="8">
        <v>-31.288916620000006</v>
      </c>
      <c r="L49" s="3"/>
      <c r="O49"/>
      <c r="P49"/>
      <c r="AF49" s="15">
        <f t="shared" si="0"/>
        <v>-33.274230029411783</v>
      </c>
      <c r="AG49" s="10">
        <f t="shared" si="1"/>
        <v>-33.950915324619352</v>
      </c>
      <c r="AH49" s="10">
        <f t="shared" si="2"/>
        <v>-32.597544734204213</v>
      </c>
      <c r="AK49" s="38">
        <f t="shared" si="3"/>
        <v>-31.180450663590779</v>
      </c>
      <c r="AL49" s="38">
        <f t="shared" si="4"/>
        <v>-31.304391477777763</v>
      </c>
      <c r="AM49" s="38">
        <f t="shared" si="5"/>
        <v>-31.056509849403795</v>
      </c>
      <c r="AN49" s="38">
        <f t="shared" si="6"/>
        <v>-31.428332291964743</v>
      </c>
      <c r="AO49" s="38">
        <f t="shared" si="7"/>
        <v>-30.932569035216815</v>
      </c>
      <c r="AP49" s="38">
        <f t="shared" si="8"/>
        <v>-31.552273106151727</v>
      </c>
      <c r="AQ49" s="38">
        <f t="shared" si="9"/>
        <v>-30.808628221029831</v>
      </c>
    </row>
    <row r="50" spans="1:48">
      <c r="A50" s="3">
        <v>49</v>
      </c>
      <c r="B50" s="28">
        <v>39724</v>
      </c>
      <c r="C50" s="4">
        <v>0.03</v>
      </c>
      <c r="D50" s="4" t="s">
        <v>7</v>
      </c>
      <c r="E50" s="139" t="s">
        <v>5</v>
      </c>
      <c r="F50" s="17">
        <v>-33.34554</v>
      </c>
      <c r="G50" s="17">
        <v>40.322263408348014</v>
      </c>
      <c r="H50" s="19">
        <f>(1.0254*F50)+2.9375</f>
        <v>-31.255016716</v>
      </c>
      <c r="I50" s="8">
        <v>-31.288916620000006</v>
      </c>
      <c r="L50" s="3"/>
      <c r="M50"/>
      <c r="N50"/>
      <c r="O50"/>
      <c r="P50"/>
      <c r="AF50" s="15">
        <f t="shared" si="0"/>
        <v>-33.274230029411783</v>
      </c>
      <c r="AG50" s="10">
        <f t="shared" si="1"/>
        <v>-33.950915324619352</v>
      </c>
      <c r="AH50" s="10">
        <f t="shared" si="2"/>
        <v>-32.597544734204213</v>
      </c>
      <c r="AK50" s="38">
        <f t="shared" si="3"/>
        <v>-31.180450663590779</v>
      </c>
      <c r="AL50" s="38">
        <f t="shared" si="4"/>
        <v>-31.304391477777763</v>
      </c>
      <c r="AM50" s="38">
        <f t="shared" si="5"/>
        <v>-31.056509849403795</v>
      </c>
      <c r="AN50" s="38">
        <f t="shared" si="6"/>
        <v>-31.428332291964743</v>
      </c>
      <c r="AO50" s="38">
        <f t="shared" si="7"/>
        <v>-30.932569035216815</v>
      </c>
      <c r="AP50" s="38">
        <f t="shared" si="8"/>
        <v>-31.552273106151727</v>
      </c>
      <c r="AQ50" s="38">
        <f t="shared" si="9"/>
        <v>-30.808628221029831</v>
      </c>
    </row>
    <row r="51" spans="1:48">
      <c r="A51" s="3">
        <v>50</v>
      </c>
      <c r="B51" s="28">
        <v>39724</v>
      </c>
      <c r="C51" s="4">
        <v>3.3000000000000002E-2</v>
      </c>
      <c r="D51" s="4" t="s">
        <v>8</v>
      </c>
      <c r="E51" s="139" t="s">
        <v>5</v>
      </c>
      <c r="F51" s="17">
        <v>-33.279060000000001</v>
      </c>
      <c r="G51" s="17">
        <v>39.141782669468576</v>
      </c>
      <c r="H51" s="19">
        <f>(1.0254*F51)+2.9375</f>
        <v>-31.186848124000001</v>
      </c>
      <c r="I51" s="8">
        <v>-31.288916620000006</v>
      </c>
      <c r="L51" s="3"/>
      <c r="M51"/>
      <c r="N51"/>
      <c r="O51"/>
      <c r="P51"/>
      <c r="AF51" s="15">
        <f t="shared" si="0"/>
        <v>-33.274230029411783</v>
      </c>
      <c r="AG51" s="10">
        <f t="shared" si="1"/>
        <v>-33.950915324619352</v>
      </c>
      <c r="AH51" s="10">
        <f t="shared" si="2"/>
        <v>-32.597544734204213</v>
      </c>
      <c r="AK51" s="38">
        <f t="shared" si="3"/>
        <v>-31.180450663590779</v>
      </c>
      <c r="AL51" s="38">
        <f t="shared" si="4"/>
        <v>-31.304391477777763</v>
      </c>
      <c r="AM51" s="38">
        <f t="shared" si="5"/>
        <v>-31.056509849403795</v>
      </c>
      <c r="AN51" s="38">
        <f t="shared" si="6"/>
        <v>-31.428332291964743</v>
      </c>
      <c r="AO51" s="38">
        <f t="shared" si="7"/>
        <v>-30.932569035216815</v>
      </c>
      <c r="AP51" s="38">
        <f t="shared" si="8"/>
        <v>-31.552273106151727</v>
      </c>
      <c r="AQ51" s="38">
        <f t="shared" si="9"/>
        <v>-30.808628221029831</v>
      </c>
    </row>
    <row r="52" spans="1:48">
      <c r="A52" s="3">
        <v>51</v>
      </c>
      <c r="B52" s="28">
        <v>39724</v>
      </c>
      <c r="C52" s="4">
        <v>2.8000000000000001E-2</v>
      </c>
      <c r="D52" s="4" t="s">
        <v>4</v>
      </c>
      <c r="E52" s="139" t="s">
        <v>5</v>
      </c>
      <c r="F52" s="17">
        <v>-33.21846</v>
      </c>
      <c r="G52" s="17">
        <v>40.01055135630881</v>
      </c>
      <c r="H52" s="19">
        <f>(1.0254*F52)+2.9375</f>
        <v>-31.124708884</v>
      </c>
      <c r="I52" s="8">
        <v>-31.288916620000006</v>
      </c>
      <c r="L52" s="3"/>
      <c r="M52"/>
      <c r="N52"/>
      <c r="O52"/>
      <c r="P52"/>
      <c r="AF52" s="15">
        <f t="shared" si="0"/>
        <v>-33.274230029411783</v>
      </c>
      <c r="AG52" s="10">
        <f t="shared" si="1"/>
        <v>-33.950915324619352</v>
      </c>
      <c r="AH52" s="10">
        <f t="shared" si="2"/>
        <v>-32.597544734204213</v>
      </c>
      <c r="AK52" s="38">
        <f t="shared" si="3"/>
        <v>-31.180450663590779</v>
      </c>
      <c r="AL52" s="38">
        <f t="shared" si="4"/>
        <v>-31.304391477777763</v>
      </c>
      <c r="AM52" s="38">
        <f t="shared" si="5"/>
        <v>-31.056509849403795</v>
      </c>
      <c r="AN52" s="38">
        <f t="shared" si="6"/>
        <v>-31.428332291964743</v>
      </c>
      <c r="AO52" s="38">
        <f t="shared" si="7"/>
        <v>-30.932569035216815</v>
      </c>
      <c r="AP52" s="38">
        <f t="shared" si="8"/>
        <v>-31.552273106151727</v>
      </c>
      <c r="AQ52" s="38">
        <f t="shared" si="9"/>
        <v>-30.808628221029831</v>
      </c>
    </row>
    <row r="53" spans="1:48">
      <c r="A53" s="3">
        <v>52</v>
      </c>
      <c r="B53" s="28">
        <v>39724</v>
      </c>
      <c r="C53" s="4">
        <v>3.3000000000000002E-2</v>
      </c>
      <c r="D53" s="4" t="s">
        <v>21</v>
      </c>
      <c r="E53" s="139" t="s">
        <v>5</v>
      </c>
      <c r="F53" s="17">
        <v>-33.273180000000004</v>
      </c>
      <c r="G53" s="17">
        <v>40.121178688166935</v>
      </c>
      <c r="H53" s="19">
        <f>(1.0254*F53)+2.9375</f>
        <v>-31.180818772000009</v>
      </c>
      <c r="I53" s="8">
        <v>-31.288916620000006</v>
      </c>
      <c r="L53" s="3"/>
      <c r="O53"/>
      <c r="P53"/>
      <c r="AF53" s="15">
        <f t="shared" si="0"/>
        <v>-33.274230029411783</v>
      </c>
      <c r="AG53" s="10">
        <f t="shared" si="1"/>
        <v>-33.950915324619352</v>
      </c>
      <c r="AH53" s="10">
        <f t="shared" si="2"/>
        <v>-32.597544734204213</v>
      </c>
      <c r="AK53" s="38">
        <f t="shared" si="3"/>
        <v>-31.180450663590779</v>
      </c>
      <c r="AL53" s="38">
        <f t="shared" si="4"/>
        <v>-31.304391477777763</v>
      </c>
      <c r="AM53" s="38">
        <f t="shared" si="5"/>
        <v>-31.056509849403795</v>
      </c>
      <c r="AN53" s="38">
        <f t="shared" si="6"/>
        <v>-31.428332291964743</v>
      </c>
      <c r="AO53" s="38">
        <f t="shared" si="7"/>
        <v>-30.932569035216815</v>
      </c>
      <c r="AP53" s="38">
        <f t="shared" si="8"/>
        <v>-31.552273106151727</v>
      </c>
      <c r="AQ53" s="38">
        <f t="shared" si="9"/>
        <v>-30.808628221029831</v>
      </c>
    </row>
    <row r="54" spans="1:48">
      <c r="A54" s="3">
        <v>53</v>
      </c>
      <c r="B54" s="28">
        <v>39728</v>
      </c>
      <c r="C54" s="8">
        <v>3.4000000000000002E-2</v>
      </c>
      <c r="D54" s="5" t="s">
        <v>7</v>
      </c>
      <c r="E54" s="36" t="s">
        <v>5</v>
      </c>
      <c r="F54" s="17">
        <v>-32.963200000000001</v>
      </c>
      <c r="G54" s="17">
        <v>40.327946887425689</v>
      </c>
      <c r="H54" s="19">
        <f>(1.0211*F54)+2.4829</f>
        <v>-31.175823519999994</v>
      </c>
      <c r="I54" s="8">
        <v>-31.288916620000006</v>
      </c>
      <c r="L54" s="3"/>
      <c r="M54"/>
      <c r="N54"/>
      <c r="O54"/>
      <c r="P54"/>
      <c r="AF54" s="15">
        <f t="shared" si="0"/>
        <v>-33.274230029411783</v>
      </c>
      <c r="AG54" s="10">
        <f t="shared" si="1"/>
        <v>-33.950915324619352</v>
      </c>
      <c r="AH54" s="10">
        <f t="shared" si="2"/>
        <v>-32.597544734204213</v>
      </c>
      <c r="AK54" s="38">
        <f t="shared" si="3"/>
        <v>-31.180450663590779</v>
      </c>
      <c r="AL54" s="38">
        <f t="shared" si="4"/>
        <v>-31.304391477777763</v>
      </c>
      <c r="AM54" s="38">
        <f t="shared" si="5"/>
        <v>-31.056509849403795</v>
      </c>
      <c r="AN54" s="38">
        <f t="shared" si="6"/>
        <v>-31.428332291964743</v>
      </c>
      <c r="AO54" s="38">
        <f t="shared" si="7"/>
        <v>-30.932569035216815</v>
      </c>
      <c r="AP54" s="38">
        <f t="shared" si="8"/>
        <v>-31.552273106151727</v>
      </c>
      <c r="AQ54" s="38">
        <f t="shared" si="9"/>
        <v>-30.808628221029831</v>
      </c>
    </row>
    <row r="55" spans="1:48">
      <c r="A55" s="3">
        <v>54</v>
      </c>
      <c r="B55" s="28">
        <v>39728</v>
      </c>
      <c r="C55" s="8">
        <v>3.2000000000000001E-2</v>
      </c>
      <c r="D55" s="5" t="s">
        <v>8</v>
      </c>
      <c r="E55" s="36" t="s">
        <v>5</v>
      </c>
      <c r="F55" s="17">
        <v>-33.005710000000001</v>
      </c>
      <c r="G55" s="17">
        <v>42.427151672343804</v>
      </c>
      <c r="H55" s="19">
        <f>(1.0211*F55)+2.4829</f>
        <v>-31.219230480999997</v>
      </c>
      <c r="I55" s="8">
        <v>-31.288916620000006</v>
      </c>
      <c r="L55" s="3"/>
      <c r="M55"/>
      <c r="N55"/>
      <c r="O55"/>
      <c r="P55"/>
      <c r="AF55" s="15">
        <f t="shared" si="0"/>
        <v>-33.274230029411783</v>
      </c>
      <c r="AG55" s="10">
        <f t="shared" si="1"/>
        <v>-33.950915324619352</v>
      </c>
      <c r="AH55" s="10">
        <f t="shared" si="2"/>
        <v>-32.597544734204213</v>
      </c>
      <c r="AK55" s="38">
        <f t="shared" si="3"/>
        <v>-31.180450663590779</v>
      </c>
      <c r="AL55" s="38">
        <f t="shared" si="4"/>
        <v>-31.304391477777763</v>
      </c>
      <c r="AM55" s="38">
        <f t="shared" si="5"/>
        <v>-31.056509849403795</v>
      </c>
      <c r="AN55" s="38">
        <f t="shared" si="6"/>
        <v>-31.428332291964743</v>
      </c>
      <c r="AO55" s="38">
        <f t="shared" si="7"/>
        <v>-30.932569035216815</v>
      </c>
      <c r="AP55" s="38">
        <f t="shared" si="8"/>
        <v>-31.552273106151727</v>
      </c>
      <c r="AQ55" s="38">
        <f t="shared" si="9"/>
        <v>-30.808628221029831</v>
      </c>
    </row>
    <row r="56" spans="1:48">
      <c r="A56" s="3">
        <v>55</v>
      </c>
      <c r="B56" s="28">
        <v>39728</v>
      </c>
      <c r="C56" s="8">
        <v>3.1E-2</v>
      </c>
      <c r="D56" s="5" t="s">
        <v>4</v>
      </c>
      <c r="E56" s="36" t="s">
        <v>5</v>
      </c>
      <c r="F56" s="17">
        <v>-33.102040000000002</v>
      </c>
      <c r="G56" s="17">
        <v>44.658308264241178</v>
      </c>
      <c r="H56" s="19">
        <f>(1.0211*F56)+2.4829</f>
        <v>-31.317593043999999</v>
      </c>
      <c r="I56" s="8">
        <v>-31.288916620000006</v>
      </c>
      <c r="M56"/>
      <c r="N56"/>
      <c r="O56"/>
      <c r="P56"/>
      <c r="AF56" s="15">
        <f t="shared" si="0"/>
        <v>-33.274230029411783</v>
      </c>
      <c r="AG56" s="10">
        <f t="shared" si="1"/>
        <v>-33.950915324619352</v>
      </c>
      <c r="AH56" s="10">
        <f t="shared" si="2"/>
        <v>-32.597544734204213</v>
      </c>
      <c r="AK56" s="38">
        <f t="shared" si="3"/>
        <v>-31.180450663590779</v>
      </c>
      <c r="AL56" s="38">
        <f t="shared" si="4"/>
        <v>-31.304391477777763</v>
      </c>
      <c r="AM56" s="38">
        <f t="shared" si="5"/>
        <v>-31.056509849403795</v>
      </c>
      <c r="AN56" s="38">
        <f t="shared" si="6"/>
        <v>-31.428332291964743</v>
      </c>
      <c r="AO56" s="38">
        <f t="shared" si="7"/>
        <v>-30.932569035216815</v>
      </c>
      <c r="AP56" s="38">
        <f t="shared" si="8"/>
        <v>-31.552273106151727</v>
      </c>
      <c r="AQ56" s="38">
        <f t="shared" si="9"/>
        <v>-30.808628221029831</v>
      </c>
      <c r="AR56" s="51"/>
      <c r="AS56" s="7"/>
      <c r="AT56" s="51"/>
      <c r="AU56" s="51"/>
      <c r="AV56" s="47"/>
    </row>
    <row r="57" spans="1:48">
      <c r="A57" s="3">
        <v>56</v>
      </c>
      <c r="B57" s="28">
        <v>39728</v>
      </c>
      <c r="C57" s="8">
        <v>3.5000000000000003E-2</v>
      </c>
      <c r="D57" s="5" t="s">
        <v>21</v>
      </c>
      <c r="E57" s="36" t="s">
        <v>5</v>
      </c>
      <c r="F57" s="17">
        <v>-33.08079</v>
      </c>
      <c r="G57" s="17">
        <v>43.437995851515737</v>
      </c>
      <c r="H57" s="19">
        <f>(1.0211*F57)+2.4829</f>
        <v>-31.295894668999999</v>
      </c>
      <c r="I57" s="8">
        <v>-31.288916620000006</v>
      </c>
      <c r="L57" s="3"/>
      <c r="M57"/>
      <c r="N57"/>
      <c r="O57"/>
      <c r="P57"/>
      <c r="AF57" s="15">
        <f t="shared" si="0"/>
        <v>-33.274230029411783</v>
      </c>
      <c r="AG57" s="10">
        <f t="shared" si="1"/>
        <v>-33.950915324619352</v>
      </c>
      <c r="AH57" s="10">
        <f t="shared" si="2"/>
        <v>-32.597544734204213</v>
      </c>
      <c r="AK57" s="38">
        <f t="shared" si="3"/>
        <v>-31.180450663590779</v>
      </c>
      <c r="AL57" s="38">
        <f t="shared" si="4"/>
        <v>-31.304391477777763</v>
      </c>
      <c r="AM57" s="38">
        <f t="shared" si="5"/>
        <v>-31.056509849403795</v>
      </c>
      <c r="AN57" s="38">
        <f t="shared" si="6"/>
        <v>-31.428332291964743</v>
      </c>
      <c r="AO57" s="38">
        <f t="shared" si="7"/>
        <v>-30.932569035216815</v>
      </c>
      <c r="AP57" s="38">
        <f t="shared" si="8"/>
        <v>-31.552273106151727</v>
      </c>
      <c r="AQ57" s="38">
        <f t="shared" si="9"/>
        <v>-30.808628221029831</v>
      </c>
    </row>
    <row r="58" spans="1:48">
      <c r="A58" s="3">
        <v>57</v>
      </c>
      <c r="B58" s="67">
        <v>39755</v>
      </c>
      <c r="C58" s="70">
        <v>3.5000000000000003E-2</v>
      </c>
      <c r="D58" s="73">
        <v>20</v>
      </c>
      <c r="E58" s="140" t="s">
        <v>81</v>
      </c>
      <c r="F58" s="24">
        <v>-33.58952</v>
      </c>
      <c r="G58" s="17">
        <v>38.800116874418897</v>
      </c>
      <c r="H58" s="19">
        <f t="shared" ref="H58:H64" si="10">(1.0135*F58)+2.753</f>
        <v>-31.289978520000005</v>
      </c>
      <c r="I58" s="8">
        <v>-31.288916620000006</v>
      </c>
      <c r="J58" s="72"/>
      <c r="K58" s="72"/>
      <c r="L58" s="3"/>
      <c r="M58"/>
      <c r="N58"/>
      <c r="O58"/>
      <c r="P58"/>
      <c r="AF58" s="15">
        <f t="shared" si="0"/>
        <v>-33.274230029411783</v>
      </c>
      <c r="AG58" s="10">
        <f t="shared" si="1"/>
        <v>-33.950915324619352</v>
      </c>
      <c r="AH58" s="10">
        <f t="shared" si="2"/>
        <v>-32.597544734204213</v>
      </c>
      <c r="AK58" s="38">
        <f t="shared" si="3"/>
        <v>-31.180450663590779</v>
      </c>
      <c r="AL58" s="38">
        <f t="shared" si="4"/>
        <v>-31.304391477777763</v>
      </c>
      <c r="AM58" s="38">
        <f t="shared" si="5"/>
        <v>-31.056509849403795</v>
      </c>
      <c r="AN58" s="38">
        <f t="shared" si="6"/>
        <v>-31.428332291964743</v>
      </c>
      <c r="AO58" s="38">
        <f t="shared" si="7"/>
        <v>-30.932569035216815</v>
      </c>
      <c r="AP58" s="38">
        <f t="shared" si="8"/>
        <v>-31.552273106151727</v>
      </c>
      <c r="AQ58" s="38">
        <f t="shared" si="9"/>
        <v>-30.808628221029831</v>
      </c>
    </row>
    <row r="59" spans="1:48">
      <c r="A59" s="3">
        <v>58</v>
      </c>
      <c r="B59" s="67">
        <v>39755</v>
      </c>
      <c r="C59" s="70">
        <v>5.8000000000000003E-2</v>
      </c>
      <c r="D59" s="73">
        <v>21</v>
      </c>
      <c r="E59" s="140" t="s">
        <v>81</v>
      </c>
      <c r="F59" s="24">
        <v>-33.672559999999997</v>
      </c>
      <c r="G59" s="17">
        <v>37.637537688257801</v>
      </c>
      <c r="H59" s="19">
        <f t="shared" si="10"/>
        <v>-31.374139559999996</v>
      </c>
      <c r="I59" s="8">
        <v>-31.288916620000006</v>
      </c>
      <c r="J59" s="72"/>
      <c r="K59" s="72"/>
      <c r="L59" s="3"/>
      <c r="M59"/>
      <c r="N59"/>
      <c r="O59"/>
      <c r="P59"/>
      <c r="AF59" s="15">
        <f t="shared" si="0"/>
        <v>-33.274230029411783</v>
      </c>
      <c r="AG59" s="10">
        <f t="shared" si="1"/>
        <v>-33.950915324619352</v>
      </c>
      <c r="AH59" s="10">
        <f t="shared" si="2"/>
        <v>-32.597544734204213</v>
      </c>
      <c r="AK59" s="38">
        <f t="shared" si="3"/>
        <v>-31.180450663590779</v>
      </c>
      <c r="AL59" s="38">
        <f t="shared" si="4"/>
        <v>-31.304391477777763</v>
      </c>
      <c r="AM59" s="38">
        <f t="shared" si="5"/>
        <v>-31.056509849403795</v>
      </c>
      <c r="AN59" s="38">
        <f t="shared" si="6"/>
        <v>-31.428332291964743</v>
      </c>
      <c r="AO59" s="38">
        <f t="shared" si="7"/>
        <v>-30.932569035216815</v>
      </c>
      <c r="AP59" s="38">
        <f t="shared" si="8"/>
        <v>-31.552273106151727</v>
      </c>
      <c r="AQ59" s="38">
        <f t="shared" si="9"/>
        <v>-30.808628221029831</v>
      </c>
    </row>
    <row r="60" spans="1:48">
      <c r="A60" s="3">
        <v>59</v>
      </c>
      <c r="B60" s="67">
        <v>39755</v>
      </c>
      <c r="C60" s="70">
        <v>1.4999999999999999E-2</v>
      </c>
      <c r="D60" s="73">
        <v>46</v>
      </c>
      <c r="E60" s="140" t="s">
        <v>81</v>
      </c>
      <c r="F60" s="24">
        <v>-33.170610000000003</v>
      </c>
      <c r="G60" s="17">
        <v>43.237723802682488</v>
      </c>
      <c r="H60" s="19">
        <f t="shared" si="10"/>
        <v>-30.865413235000005</v>
      </c>
      <c r="I60" s="8">
        <v>-31.288916620000006</v>
      </c>
      <c r="J60" s="72"/>
      <c r="K60" s="72"/>
      <c r="L60" s="3"/>
      <c r="M60"/>
      <c r="N60"/>
      <c r="O60"/>
      <c r="P60"/>
      <c r="AF60" s="15">
        <f t="shared" si="0"/>
        <v>-33.274230029411783</v>
      </c>
      <c r="AG60" s="10">
        <f t="shared" si="1"/>
        <v>-33.950915324619352</v>
      </c>
      <c r="AH60" s="10">
        <f t="shared" si="2"/>
        <v>-32.597544734204213</v>
      </c>
      <c r="AK60" s="38">
        <f t="shared" si="3"/>
        <v>-31.180450663590779</v>
      </c>
      <c r="AL60" s="38">
        <f t="shared" si="4"/>
        <v>-31.304391477777763</v>
      </c>
      <c r="AM60" s="38">
        <f t="shared" si="5"/>
        <v>-31.056509849403795</v>
      </c>
      <c r="AN60" s="38">
        <f t="shared" si="6"/>
        <v>-31.428332291964743</v>
      </c>
      <c r="AO60" s="38">
        <f t="shared" si="7"/>
        <v>-30.932569035216815</v>
      </c>
      <c r="AP60" s="38">
        <f t="shared" si="8"/>
        <v>-31.552273106151727</v>
      </c>
      <c r="AQ60" s="38">
        <f t="shared" si="9"/>
        <v>-30.808628221029831</v>
      </c>
    </row>
    <row r="61" spans="1:48">
      <c r="A61" s="3">
        <v>60</v>
      </c>
      <c r="B61" s="67">
        <v>39755</v>
      </c>
      <c r="C61" s="70">
        <v>3.5000000000000003E-2</v>
      </c>
      <c r="D61" s="73">
        <v>48</v>
      </c>
      <c r="E61" s="140" t="s">
        <v>81</v>
      </c>
      <c r="F61" s="24">
        <v>-33.697580000000002</v>
      </c>
      <c r="G61" s="17">
        <v>37.673553942220323</v>
      </c>
      <c r="H61" s="19">
        <f t="shared" si="10"/>
        <v>-31.399497330000003</v>
      </c>
      <c r="I61" s="8">
        <v>-31.288916620000006</v>
      </c>
      <c r="J61" s="72"/>
      <c r="K61" s="72"/>
      <c r="L61" s="3"/>
      <c r="M61"/>
      <c r="N61"/>
      <c r="O61"/>
      <c r="P61"/>
      <c r="AF61" s="15">
        <f t="shared" si="0"/>
        <v>-33.274230029411783</v>
      </c>
      <c r="AG61" s="10">
        <f t="shared" si="1"/>
        <v>-33.950915324619352</v>
      </c>
      <c r="AH61" s="10">
        <f t="shared" si="2"/>
        <v>-32.597544734204213</v>
      </c>
      <c r="AK61" s="38">
        <f t="shared" si="3"/>
        <v>-31.180450663590779</v>
      </c>
      <c r="AL61" s="38">
        <f t="shared" si="4"/>
        <v>-31.304391477777763</v>
      </c>
      <c r="AM61" s="38">
        <f t="shared" si="5"/>
        <v>-31.056509849403795</v>
      </c>
      <c r="AN61" s="38">
        <f t="shared" si="6"/>
        <v>-31.428332291964743</v>
      </c>
      <c r="AO61" s="38">
        <f t="shared" si="7"/>
        <v>-30.932569035216815</v>
      </c>
      <c r="AP61" s="38">
        <f t="shared" si="8"/>
        <v>-31.552273106151727</v>
      </c>
      <c r="AQ61" s="38">
        <f t="shared" si="9"/>
        <v>-30.808628221029831</v>
      </c>
    </row>
    <row r="62" spans="1:48">
      <c r="A62" s="3">
        <v>61</v>
      </c>
      <c r="B62" s="67">
        <v>39755</v>
      </c>
      <c r="C62" s="70">
        <v>6.2E-2</v>
      </c>
      <c r="D62" s="73">
        <v>50</v>
      </c>
      <c r="E62" s="140" t="s">
        <v>81</v>
      </c>
      <c r="F62" s="24">
        <v>-33.688560000000003</v>
      </c>
      <c r="G62" s="17">
        <v>43.128413496841013</v>
      </c>
      <c r="H62" s="19">
        <f t="shared" si="10"/>
        <v>-31.390355560000003</v>
      </c>
      <c r="I62" s="8">
        <v>-31.288916620000006</v>
      </c>
      <c r="J62" s="72"/>
      <c r="K62" s="72"/>
      <c r="L62" s="3"/>
      <c r="M62"/>
      <c r="N62"/>
      <c r="O62"/>
      <c r="P62"/>
      <c r="AF62" s="15">
        <f t="shared" si="0"/>
        <v>-33.274230029411783</v>
      </c>
      <c r="AG62" s="10">
        <f t="shared" si="1"/>
        <v>-33.950915324619352</v>
      </c>
      <c r="AH62" s="10">
        <f t="shared" si="2"/>
        <v>-32.597544734204213</v>
      </c>
      <c r="AK62" s="38">
        <f t="shared" si="3"/>
        <v>-31.180450663590779</v>
      </c>
      <c r="AL62" s="38">
        <f t="shared" si="4"/>
        <v>-31.304391477777763</v>
      </c>
      <c r="AM62" s="38">
        <f t="shared" si="5"/>
        <v>-31.056509849403795</v>
      </c>
      <c r="AN62" s="38">
        <f t="shared" si="6"/>
        <v>-31.428332291964743</v>
      </c>
      <c r="AO62" s="38">
        <f t="shared" si="7"/>
        <v>-30.932569035216815</v>
      </c>
      <c r="AP62" s="38">
        <f t="shared" si="8"/>
        <v>-31.552273106151727</v>
      </c>
      <c r="AQ62" s="38">
        <f t="shared" si="9"/>
        <v>-30.808628221029831</v>
      </c>
    </row>
    <row r="63" spans="1:48">
      <c r="A63" s="3">
        <v>62</v>
      </c>
      <c r="B63" s="67">
        <v>39755</v>
      </c>
      <c r="C63" s="70">
        <v>1.6E-2</v>
      </c>
      <c r="D63" s="73">
        <v>77</v>
      </c>
      <c r="E63" s="140" t="s">
        <v>81</v>
      </c>
      <c r="F63" s="24">
        <v>-32.842700000000001</v>
      </c>
      <c r="G63" s="17">
        <v>34.830273313438873</v>
      </c>
      <c r="H63" s="19">
        <f t="shared" si="10"/>
        <v>-30.533076450000003</v>
      </c>
      <c r="I63" s="8">
        <v>-31.288916620000006</v>
      </c>
      <c r="J63" s="72"/>
      <c r="K63" s="72"/>
      <c r="L63" s="3"/>
      <c r="M63"/>
      <c r="N63"/>
      <c r="O63"/>
      <c r="P63"/>
      <c r="AF63" s="15">
        <f t="shared" si="0"/>
        <v>-33.274230029411783</v>
      </c>
      <c r="AG63" s="10">
        <f t="shared" si="1"/>
        <v>-33.950915324619352</v>
      </c>
      <c r="AH63" s="10">
        <f t="shared" si="2"/>
        <v>-32.597544734204213</v>
      </c>
      <c r="AK63" s="38">
        <f t="shared" si="3"/>
        <v>-31.180450663590779</v>
      </c>
      <c r="AL63" s="38">
        <f t="shared" si="4"/>
        <v>-31.304391477777763</v>
      </c>
      <c r="AM63" s="38">
        <f t="shared" si="5"/>
        <v>-31.056509849403795</v>
      </c>
      <c r="AN63" s="38">
        <f t="shared" si="6"/>
        <v>-31.428332291964743</v>
      </c>
      <c r="AO63" s="38">
        <f t="shared" si="7"/>
        <v>-30.932569035216815</v>
      </c>
      <c r="AP63" s="38">
        <f t="shared" si="8"/>
        <v>-31.552273106151727</v>
      </c>
      <c r="AQ63" s="38">
        <f t="shared" si="9"/>
        <v>-30.808628221029831</v>
      </c>
    </row>
    <row r="64" spans="1:48">
      <c r="A64" s="3">
        <v>63</v>
      </c>
      <c r="B64" s="67">
        <v>39755</v>
      </c>
      <c r="C64" s="70">
        <v>4.2999999999999997E-2</v>
      </c>
      <c r="D64" s="73">
        <v>79</v>
      </c>
      <c r="E64" s="140" t="s">
        <v>81</v>
      </c>
      <c r="F64" s="24">
        <v>-33.570729999999998</v>
      </c>
      <c r="G64" s="17">
        <v>38.572013896900742</v>
      </c>
      <c r="H64" s="19">
        <f t="shared" si="10"/>
        <v>-31.270934855</v>
      </c>
      <c r="I64" s="8">
        <v>-31.288916620000006</v>
      </c>
      <c r="J64" s="72"/>
      <c r="K64" s="72"/>
      <c r="L64" s="3"/>
      <c r="M64"/>
      <c r="N64"/>
      <c r="O64"/>
      <c r="P64"/>
      <c r="AF64" s="15">
        <f t="shared" si="0"/>
        <v>-33.274230029411783</v>
      </c>
      <c r="AG64" s="10">
        <f t="shared" si="1"/>
        <v>-33.950915324619352</v>
      </c>
      <c r="AH64" s="10">
        <f t="shared" si="2"/>
        <v>-32.597544734204213</v>
      </c>
      <c r="AK64" s="38">
        <f t="shared" si="3"/>
        <v>-31.180450663590779</v>
      </c>
      <c r="AL64" s="38">
        <f t="shared" si="4"/>
        <v>-31.304391477777763</v>
      </c>
      <c r="AM64" s="38">
        <f t="shared" si="5"/>
        <v>-31.056509849403795</v>
      </c>
      <c r="AN64" s="38">
        <f t="shared" si="6"/>
        <v>-31.428332291964743</v>
      </c>
      <c r="AO64" s="38">
        <f t="shared" si="7"/>
        <v>-30.932569035216815</v>
      </c>
      <c r="AP64" s="38">
        <f t="shared" si="8"/>
        <v>-31.552273106151727</v>
      </c>
      <c r="AQ64" s="38">
        <f t="shared" si="9"/>
        <v>-30.808628221029831</v>
      </c>
    </row>
    <row r="65" spans="1:43">
      <c r="A65" s="3">
        <v>64</v>
      </c>
      <c r="B65" s="28">
        <v>39759</v>
      </c>
      <c r="C65" s="16">
        <v>6.6000000000000003E-2</v>
      </c>
      <c r="D65" s="4" t="s">
        <v>7</v>
      </c>
      <c r="E65" s="139" t="s">
        <v>28</v>
      </c>
      <c r="F65" s="19">
        <v>-33.511890000000001</v>
      </c>
      <c r="G65" s="17">
        <v>39.572675410027216</v>
      </c>
      <c r="H65" s="19">
        <v>-31.188664844999998</v>
      </c>
      <c r="I65" s="8">
        <v>-31.288916620000006</v>
      </c>
      <c r="J65" s="19">
        <v>-33.561709999999998</v>
      </c>
      <c r="K65" s="19">
        <v>-31.192326616999992</v>
      </c>
      <c r="L65" s="3"/>
      <c r="M65"/>
      <c r="N65"/>
      <c r="O65"/>
      <c r="P65"/>
      <c r="AF65" s="15">
        <f t="shared" si="0"/>
        <v>-33.274230029411783</v>
      </c>
      <c r="AG65" s="10">
        <f t="shared" si="1"/>
        <v>-33.950915324619352</v>
      </c>
      <c r="AH65" s="10">
        <f t="shared" si="2"/>
        <v>-32.597544734204213</v>
      </c>
      <c r="AK65" s="38">
        <f t="shared" si="3"/>
        <v>-31.180450663590779</v>
      </c>
      <c r="AL65" s="38">
        <f t="shared" si="4"/>
        <v>-31.304391477777763</v>
      </c>
      <c r="AM65" s="38">
        <f t="shared" si="5"/>
        <v>-31.056509849403795</v>
      </c>
      <c r="AN65" s="38">
        <f t="shared" si="6"/>
        <v>-31.428332291964743</v>
      </c>
      <c r="AO65" s="38">
        <f t="shared" si="7"/>
        <v>-30.932569035216815</v>
      </c>
      <c r="AP65" s="38">
        <f t="shared" si="8"/>
        <v>-31.552273106151727</v>
      </c>
      <c r="AQ65" s="38">
        <f t="shared" si="9"/>
        <v>-30.808628221029831</v>
      </c>
    </row>
    <row r="66" spans="1:43">
      <c r="A66" s="3">
        <v>65</v>
      </c>
      <c r="B66" s="28">
        <v>39759</v>
      </c>
      <c r="C66" s="16">
        <v>6.4000000000000001E-2</v>
      </c>
      <c r="D66" s="4" t="s">
        <v>33</v>
      </c>
      <c r="E66" s="139" t="s">
        <v>34</v>
      </c>
      <c r="F66" s="19">
        <v>-33.570659999999997</v>
      </c>
      <c r="G66" s="17">
        <v>45.443988693432544</v>
      </c>
      <c r="H66" s="19">
        <v>-31.248051929999995</v>
      </c>
      <c r="I66" s="8">
        <v>-31.288916620000006</v>
      </c>
      <c r="J66" s="19">
        <v>-33.615769999999998</v>
      </c>
      <c r="K66" s="19">
        <v>-31.246532578999997</v>
      </c>
      <c r="L66" s="3"/>
      <c r="M66"/>
      <c r="N66"/>
      <c r="O66"/>
      <c r="P66"/>
      <c r="AF66" s="15">
        <f t="shared" ref="AF66:AF129" si="11">$AE$2</f>
        <v>-33.274230029411783</v>
      </c>
      <c r="AG66" s="10">
        <f t="shared" ref="AG66:AG129" si="12">$AE$2-(3*$AE$3)</f>
        <v>-33.950915324619352</v>
      </c>
      <c r="AH66" s="10">
        <f t="shared" ref="AH66:AH129" si="13">$AE$2+(3*$AE$3)</f>
        <v>-32.597544734204213</v>
      </c>
      <c r="AK66" s="38">
        <f t="shared" ref="AK66:AK129" si="14">$M$47</f>
        <v>-31.180450663590779</v>
      </c>
      <c r="AL66" s="38">
        <f t="shared" ref="AL66:AL129" si="15">$M$47-$M$48</f>
        <v>-31.304391477777763</v>
      </c>
      <c r="AM66" s="38">
        <f t="shared" ref="AM66:AM129" si="16">$M$47+$M$48</f>
        <v>-31.056509849403795</v>
      </c>
      <c r="AN66" s="38">
        <f t="shared" ref="AN66:AN129" si="17">$M$47-(2*$M$48)</f>
        <v>-31.428332291964743</v>
      </c>
      <c r="AO66" s="38">
        <f t="shared" ref="AO66:AO129" si="18">$M$47+(2*$M$48)</f>
        <v>-30.932569035216815</v>
      </c>
      <c r="AP66" s="38">
        <f t="shared" ref="AP66:AP129" si="19">$M$47-(3*$M$48)</f>
        <v>-31.552273106151727</v>
      </c>
      <c r="AQ66" s="38">
        <f t="shared" ref="AQ66:AQ129" si="20">$M$47+(3*$M$48)</f>
        <v>-30.808628221029831</v>
      </c>
    </row>
    <row r="67" spans="1:43">
      <c r="A67" s="3">
        <v>66</v>
      </c>
      <c r="B67" s="28">
        <v>39759</v>
      </c>
      <c r="C67" s="16">
        <v>6.3E-2</v>
      </c>
      <c r="D67" s="4" t="s">
        <v>35</v>
      </c>
      <c r="E67" s="139" t="s">
        <v>36</v>
      </c>
      <c r="F67" s="19">
        <v>-33.414499999999997</v>
      </c>
      <c r="G67" s="17">
        <v>43.459791168992751</v>
      </c>
      <c r="H67" s="19">
        <v>-31.090252249999992</v>
      </c>
      <c r="I67" s="8">
        <v>-31.288916620000006</v>
      </c>
      <c r="J67" s="19">
        <v>-33.461269999999999</v>
      </c>
      <c r="K67" s="19">
        <v>-31.091615428999994</v>
      </c>
      <c r="L67" s="3"/>
      <c r="M67"/>
      <c r="N67"/>
      <c r="O67"/>
      <c r="P67"/>
      <c r="AF67" s="15">
        <f t="shared" si="11"/>
        <v>-33.274230029411783</v>
      </c>
      <c r="AG67" s="10">
        <f t="shared" si="12"/>
        <v>-33.950915324619352</v>
      </c>
      <c r="AH67" s="10">
        <f t="shared" si="13"/>
        <v>-32.597544734204213</v>
      </c>
      <c r="AK67" s="38">
        <f t="shared" si="14"/>
        <v>-31.180450663590779</v>
      </c>
      <c r="AL67" s="38">
        <f t="shared" si="15"/>
        <v>-31.304391477777763</v>
      </c>
      <c r="AM67" s="38">
        <f t="shared" si="16"/>
        <v>-31.056509849403795</v>
      </c>
      <c r="AN67" s="38">
        <f t="shared" si="17"/>
        <v>-31.428332291964743</v>
      </c>
      <c r="AO67" s="38">
        <f t="shared" si="18"/>
        <v>-30.932569035216815</v>
      </c>
      <c r="AP67" s="38">
        <f t="shared" si="19"/>
        <v>-31.552273106151727</v>
      </c>
      <c r="AQ67" s="38">
        <f t="shared" si="20"/>
        <v>-30.808628221029831</v>
      </c>
    </row>
    <row r="68" spans="1:43">
      <c r="A68" s="3">
        <v>67</v>
      </c>
      <c r="B68" s="28">
        <v>39759</v>
      </c>
      <c r="C68" s="16">
        <v>8.2000000000000003E-2</v>
      </c>
      <c r="D68" s="4" t="s">
        <v>23</v>
      </c>
      <c r="E68" s="139" t="s">
        <v>37</v>
      </c>
      <c r="F68" s="19">
        <v>-33.384329999999999</v>
      </c>
      <c r="G68" s="17">
        <v>41.816246573512807</v>
      </c>
      <c r="H68" s="19">
        <v>-31.059765464999998</v>
      </c>
      <c r="I68" s="8">
        <v>-31.288916620000006</v>
      </c>
      <c r="J68" s="19">
        <v>-33.421439999999997</v>
      </c>
      <c r="K68" s="19">
        <v>-31.051677887999993</v>
      </c>
      <c r="L68" s="3"/>
      <c r="M68"/>
      <c r="N68"/>
      <c r="O68"/>
      <c r="P68"/>
      <c r="AF68" s="15">
        <f t="shared" si="11"/>
        <v>-33.274230029411783</v>
      </c>
      <c r="AG68" s="10">
        <f t="shared" si="12"/>
        <v>-33.950915324619352</v>
      </c>
      <c r="AH68" s="10">
        <f t="shared" si="13"/>
        <v>-32.597544734204213</v>
      </c>
      <c r="AK68" s="38">
        <f t="shared" si="14"/>
        <v>-31.180450663590779</v>
      </c>
      <c r="AL68" s="38">
        <f t="shared" si="15"/>
        <v>-31.304391477777763</v>
      </c>
      <c r="AM68" s="38">
        <f t="shared" si="16"/>
        <v>-31.056509849403795</v>
      </c>
      <c r="AN68" s="38">
        <f t="shared" si="17"/>
        <v>-31.428332291964743</v>
      </c>
      <c r="AO68" s="38">
        <f t="shared" si="18"/>
        <v>-30.932569035216815</v>
      </c>
      <c r="AP68" s="38">
        <f t="shared" si="19"/>
        <v>-31.552273106151727</v>
      </c>
      <c r="AQ68" s="38">
        <f t="shared" si="20"/>
        <v>-30.808628221029831</v>
      </c>
    </row>
    <row r="69" spans="1:43">
      <c r="A69" s="3">
        <v>68</v>
      </c>
      <c r="B69" s="28">
        <v>39759</v>
      </c>
      <c r="C69" s="16">
        <v>6.3E-2</v>
      </c>
      <c r="D69" s="4" t="s">
        <v>29</v>
      </c>
      <c r="E69" s="139" t="s">
        <v>30</v>
      </c>
      <c r="F69" s="19">
        <v>-33.451039999999999</v>
      </c>
      <c r="G69" s="17">
        <v>44.515604694874263</v>
      </c>
      <c r="H69" s="19">
        <v>-31.127175919999999</v>
      </c>
      <c r="I69" s="8">
        <v>-31.288916620000006</v>
      </c>
      <c r="J69" s="19">
        <v>-33.496960000000001</v>
      </c>
      <c r="K69" s="19">
        <v>-31.127401792000001</v>
      </c>
      <c r="L69" s="3"/>
      <c r="M69"/>
      <c r="N69"/>
      <c r="O69"/>
      <c r="P69"/>
      <c r="AF69" s="15">
        <f t="shared" si="11"/>
        <v>-33.274230029411783</v>
      </c>
      <c r="AG69" s="10">
        <f t="shared" si="12"/>
        <v>-33.950915324619352</v>
      </c>
      <c r="AH69" s="10">
        <f t="shared" si="13"/>
        <v>-32.597544734204213</v>
      </c>
      <c r="AK69" s="38">
        <f t="shared" si="14"/>
        <v>-31.180450663590779</v>
      </c>
      <c r="AL69" s="38">
        <f t="shared" si="15"/>
        <v>-31.304391477777763</v>
      </c>
      <c r="AM69" s="38">
        <f t="shared" si="16"/>
        <v>-31.056509849403795</v>
      </c>
      <c r="AN69" s="38">
        <f t="shared" si="17"/>
        <v>-31.428332291964743</v>
      </c>
      <c r="AO69" s="38">
        <f t="shared" si="18"/>
        <v>-30.932569035216815</v>
      </c>
      <c r="AP69" s="38">
        <f t="shared" si="19"/>
        <v>-31.552273106151727</v>
      </c>
      <c r="AQ69" s="38">
        <f t="shared" si="20"/>
        <v>-30.808628221029831</v>
      </c>
    </row>
    <row r="70" spans="1:43">
      <c r="A70" s="3">
        <v>69</v>
      </c>
      <c r="B70" s="28">
        <v>39759</v>
      </c>
      <c r="C70" s="16">
        <v>6.7000000000000004E-2</v>
      </c>
      <c r="D70" s="4" t="s">
        <v>38</v>
      </c>
      <c r="E70" s="139" t="s">
        <v>39</v>
      </c>
      <c r="F70" s="19">
        <v>-33.488709999999998</v>
      </c>
      <c r="G70" s="17">
        <v>40.946772572780766</v>
      </c>
      <c r="H70" s="19">
        <v>-31.165241454999993</v>
      </c>
      <c r="I70" s="8">
        <v>-31.288916620000006</v>
      </c>
      <c r="J70" s="19">
        <v>-33.535939999999997</v>
      </c>
      <c r="K70" s="19">
        <v>-31.166487037999993</v>
      </c>
      <c r="L70" s="3"/>
      <c r="M70"/>
      <c r="N70"/>
      <c r="O70"/>
      <c r="P70"/>
      <c r="AF70" s="15">
        <f t="shared" si="11"/>
        <v>-33.274230029411783</v>
      </c>
      <c r="AG70" s="10">
        <f t="shared" si="12"/>
        <v>-33.950915324619352</v>
      </c>
      <c r="AH70" s="10">
        <f t="shared" si="13"/>
        <v>-32.597544734204213</v>
      </c>
      <c r="AK70" s="38">
        <f t="shared" si="14"/>
        <v>-31.180450663590779</v>
      </c>
      <c r="AL70" s="38">
        <f t="shared" si="15"/>
        <v>-31.304391477777763</v>
      </c>
      <c r="AM70" s="38">
        <f t="shared" si="16"/>
        <v>-31.056509849403795</v>
      </c>
      <c r="AN70" s="38">
        <f t="shared" si="17"/>
        <v>-31.428332291964743</v>
      </c>
      <c r="AO70" s="38">
        <f t="shared" si="18"/>
        <v>-30.932569035216815</v>
      </c>
      <c r="AP70" s="38">
        <f t="shared" si="19"/>
        <v>-31.552273106151727</v>
      </c>
      <c r="AQ70" s="38">
        <f t="shared" si="20"/>
        <v>-30.808628221029831</v>
      </c>
    </row>
    <row r="71" spans="1:43">
      <c r="A71" s="3">
        <v>70</v>
      </c>
      <c r="B71" s="28">
        <v>39759</v>
      </c>
      <c r="C71" s="16">
        <v>0.05</v>
      </c>
      <c r="D71" s="4" t="s">
        <v>40</v>
      </c>
      <c r="E71" s="139" t="s">
        <v>41</v>
      </c>
      <c r="F71" s="19">
        <v>-33.570439999999998</v>
      </c>
      <c r="G71" s="17">
        <v>42.763426937667298</v>
      </c>
      <c r="H71" s="19">
        <v>-31.247829619999997</v>
      </c>
      <c r="I71" s="8">
        <v>-31.288916620000006</v>
      </c>
      <c r="J71" s="19">
        <v>-33.631959999999999</v>
      </c>
      <c r="K71" s="19">
        <v>-31.262766291999995</v>
      </c>
      <c r="L71" s="4"/>
      <c r="N71"/>
      <c r="O71"/>
      <c r="P71"/>
      <c r="AF71" s="15">
        <f t="shared" si="11"/>
        <v>-33.274230029411783</v>
      </c>
      <c r="AG71" s="10">
        <f t="shared" si="12"/>
        <v>-33.950915324619352</v>
      </c>
      <c r="AH71" s="10">
        <f t="shared" si="13"/>
        <v>-32.597544734204213</v>
      </c>
      <c r="AK71" s="38">
        <f t="shared" si="14"/>
        <v>-31.180450663590779</v>
      </c>
      <c r="AL71" s="38">
        <f t="shared" si="15"/>
        <v>-31.304391477777763</v>
      </c>
      <c r="AM71" s="38">
        <f t="shared" si="16"/>
        <v>-31.056509849403795</v>
      </c>
      <c r="AN71" s="38">
        <f t="shared" si="17"/>
        <v>-31.428332291964743</v>
      </c>
      <c r="AO71" s="38">
        <f t="shared" si="18"/>
        <v>-30.932569035216815</v>
      </c>
      <c r="AP71" s="38">
        <f t="shared" si="19"/>
        <v>-31.552273106151727</v>
      </c>
      <c r="AQ71" s="38">
        <f t="shared" si="20"/>
        <v>-30.808628221029831</v>
      </c>
    </row>
    <row r="72" spans="1:43">
      <c r="A72" s="3">
        <v>71</v>
      </c>
      <c r="B72" s="28">
        <v>39759</v>
      </c>
      <c r="C72" s="16">
        <v>0.107</v>
      </c>
      <c r="D72" s="4" t="s">
        <v>42</v>
      </c>
      <c r="E72" s="139" t="s">
        <v>43</v>
      </c>
      <c r="F72" s="19">
        <v>-33.37688</v>
      </c>
      <c r="G72" s="17">
        <v>41.28184537512459</v>
      </c>
      <c r="H72" s="19">
        <v>-31.052237239999997</v>
      </c>
      <c r="I72" s="8">
        <v>-31.288916620000006</v>
      </c>
      <c r="J72" s="19">
        <v>-33.405610000000003</v>
      </c>
      <c r="K72" s="19">
        <v>-31.035805146999998</v>
      </c>
      <c r="L72" s="4"/>
      <c r="N72"/>
      <c r="O72"/>
      <c r="P72"/>
      <c r="AF72" s="15">
        <f t="shared" si="11"/>
        <v>-33.274230029411783</v>
      </c>
      <c r="AG72" s="10">
        <f t="shared" si="12"/>
        <v>-33.950915324619352</v>
      </c>
      <c r="AH72" s="10">
        <f t="shared" si="13"/>
        <v>-32.597544734204213</v>
      </c>
      <c r="AK72" s="38">
        <f t="shared" si="14"/>
        <v>-31.180450663590779</v>
      </c>
      <c r="AL72" s="38">
        <f t="shared" si="15"/>
        <v>-31.304391477777763</v>
      </c>
      <c r="AM72" s="38">
        <f t="shared" si="16"/>
        <v>-31.056509849403795</v>
      </c>
      <c r="AN72" s="38">
        <f t="shared" si="17"/>
        <v>-31.428332291964743</v>
      </c>
      <c r="AO72" s="38">
        <f t="shared" si="18"/>
        <v>-30.932569035216815</v>
      </c>
      <c r="AP72" s="38">
        <f t="shared" si="19"/>
        <v>-31.552273106151727</v>
      </c>
      <c r="AQ72" s="38">
        <f t="shared" si="20"/>
        <v>-30.808628221029831</v>
      </c>
    </row>
    <row r="73" spans="1:43">
      <c r="A73" s="3">
        <v>72</v>
      </c>
      <c r="B73" s="28">
        <v>39759</v>
      </c>
      <c r="C73" s="16">
        <v>6.5000000000000002E-2</v>
      </c>
      <c r="D73" s="4" t="s">
        <v>31</v>
      </c>
      <c r="E73" s="139" t="s">
        <v>32</v>
      </c>
      <c r="F73" s="19">
        <v>-33.706719999999997</v>
      </c>
      <c r="G73" s="17">
        <v>45.203980629054037</v>
      </c>
      <c r="H73" s="19">
        <v>-31.385540559999995</v>
      </c>
      <c r="I73" s="8">
        <v>-31.288916620000006</v>
      </c>
      <c r="J73" s="19">
        <v>-33.752319999999997</v>
      </c>
      <c r="K73" s="19">
        <v>-31.383451263999994</v>
      </c>
      <c r="L73" s="4"/>
      <c r="N73"/>
      <c r="O73"/>
      <c r="P73"/>
      <c r="AF73" s="15">
        <f t="shared" si="11"/>
        <v>-33.274230029411783</v>
      </c>
      <c r="AG73" s="10">
        <f t="shared" si="12"/>
        <v>-33.950915324619352</v>
      </c>
      <c r="AH73" s="10">
        <f t="shared" si="13"/>
        <v>-32.597544734204213</v>
      </c>
      <c r="AK73" s="38">
        <f t="shared" si="14"/>
        <v>-31.180450663590779</v>
      </c>
      <c r="AL73" s="38">
        <f t="shared" si="15"/>
        <v>-31.304391477777763</v>
      </c>
      <c r="AM73" s="38">
        <f t="shared" si="16"/>
        <v>-31.056509849403795</v>
      </c>
      <c r="AN73" s="38">
        <f t="shared" si="17"/>
        <v>-31.428332291964743</v>
      </c>
      <c r="AO73" s="38">
        <f t="shared" si="18"/>
        <v>-30.932569035216815</v>
      </c>
      <c r="AP73" s="38">
        <f t="shared" si="19"/>
        <v>-31.552273106151727</v>
      </c>
      <c r="AQ73" s="38">
        <f t="shared" si="20"/>
        <v>-30.808628221029831</v>
      </c>
    </row>
    <row r="74" spans="1:43">
      <c r="A74" s="3">
        <v>73</v>
      </c>
      <c r="B74" s="28">
        <v>39770</v>
      </c>
      <c r="C74" s="5">
        <v>8.2000000000000003E-2</v>
      </c>
      <c r="D74" s="5" t="s">
        <v>7</v>
      </c>
      <c r="E74" s="36" t="s">
        <v>28</v>
      </c>
      <c r="F74" s="17">
        <v>-33.402709999999999</v>
      </c>
      <c r="G74" s="17">
        <v>42.511386359237449</v>
      </c>
      <c r="H74" s="17">
        <v>-31.141048807000004</v>
      </c>
      <c r="I74" s="8">
        <v>-31.288916620000006</v>
      </c>
      <c r="J74" s="17">
        <v>-33.458060000000003</v>
      </c>
      <c r="K74" s="17">
        <v>-31.130131555999998</v>
      </c>
      <c r="L74" s="4"/>
      <c r="N74"/>
      <c r="O74"/>
      <c r="P74"/>
      <c r="AF74" s="15">
        <f t="shared" si="11"/>
        <v>-33.274230029411783</v>
      </c>
      <c r="AG74" s="10">
        <f t="shared" si="12"/>
        <v>-33.950915324619352</v>
      </c>
      <c r="AH74" s="10">
        <f t="shared" si="13"/>
        <v>-32.597544734204213</v>
      </c>
      <c r="AK74" s="38">
        <f t="shared" si="14"/>
        <v>-31.180450663590779</v>
      </c>
      <c r="AL74" s="38">
        <f t="shared" si="15"/>
        <v>-31.304391477777763</v>
      </c>
      <c r="AM74" s="38">
        <f t="shared" si="16"/>
        <v>-31.056509849403795</v>
      </c>
      <c r="AN74" s="38">
        <f t="shared" si="17"/>
        <v>-31.428332291964743</v>
      </c>
      <c r="AO74" s="38">
        <f t="shared" si="18"/>
        <v>-30.932569035216815</v>
      </c>
      <c r="AP74" s="38">
        <f t="shared" si="19"/>
        <v>-31.552273106151727</v>
      </c>
      <c r="AQ74" s="38">
        <f t="shared" si="20"/>
        <v>-30.808628221029831</v>
      </c>
    </row>
    <row r="75" spans="1:43">
      <c r="A75" s="3">
        <v>74</v>
      </c>
      <c r="B75" s="28">
        <v>39770</v>
      </c>
      <c r="C75" s="5">
        <v>4.4999999999999998E-2</v>
      </c>
      <c r="D75" s="5" t="s">
        <v>33</v>
      </c>
      <c r="E75" s="36" t="s">
        <v>34</v>
      </c>
      <c r="F75" s="17">
        <v>-33.420439999999999</v>
      </c>
      <c r="G75" s="17">
        <v>45.518059861281607</v>
      </c>
      <c r="H75" s="17">
        <v>-31.159163548000002</v>
      </c>
      <c r="I75" s="8">
        <v>-31.288916620000006</v>
      </c>
      <c r="J75" s="17">
        <v>-33.515340000000002</v>
      </c>
      <c r="K75" s="17">
        <v>-31.188133283999999</v>
      </c>
      <c r="L75" s="4"/>
      <c r="N75"/>
      <c r="O75"/>
      <c r="P75"/>
      <c r="AF75" s="15">
        <f t="shared" si="11"/>
        <v>-33.274230029411783</v>
      </c>
      <c r="AG75" s="10">
        <f t="shared" si="12"/>
        <v>-33.950915324619352</v>
      </c>
      <c r="AH75" s="10">
        <f t="shared" si="13"/>
        <v>-32.597544734204213</v>
      </c>
      <c r="AK75" s="38">
        <f t="shared" si="14"/>
        <v>-31.180450663590779</v>
      </c>
      <c r="AL75" s="38">
        <f t="shared" si="15"/>
        <v>-31.304391477777763</v>
      </c>
      <c r="AM75" s="38">
        <f t="shared" si="16"/>
        <v>-31.056509849403795</v>
      </c>
      <c r="AN75" s="38">
        <f t="shared" si="17"/>
        <v>-31.428332291964743</v>
      </c>
      <c r="AO75" s="38">
        <f t="shared" si="18"/>
        <v>-30.932569035216815</v>
      </c>
      <c r="AP75" s="38">
        <f t="shared" si="19"/>
        <v>-31.552273106151727</v>
      </c>
      <c r="AQ75" s="38">
        <f t="shared" si="20"/>
        <v>-30.808628221029831</v>
      </c>
    </row>
    <row r="76" spans="1:43">
      <c r="A76" s="3">
        <v>75</v>
      </c>
      <c r="B76" s="28">
        <v>39770</v>
      </c>
      <c r="C76" s="5">
        <v>9.9000000000000005E-2</v>
      </c>
      <c r="D76" s="5" t="s">
        <v>35</v>
      </c>
      <c r="E76" s="36" t="s">
        <v>36</v>
      </c>
      <c r="F76" s="17">
        <v>-33.269019999999998</v>
      </c>
      <c r="G76" s="17">
        <v>41.945965321444454</v>
      </c>
      <c r="H76" s="17">
        <v>-31.004457733999999</v>
      </c>
      <c r="I76" s="8">
        <v>-31.288916620000006</v>
      </c>
      <c r="J76" s="17">
        <v>-33.314630000000001</v>
      </c>
      <c r="K76" s="17">
        <v>-30.984894338</v>
      </c>
      <c r="L76" s="4"/>
      <c r="AF76" s="15">
        <f t="shared" si="11"/>
        <v>-33.274230029411783</v>
      </c>
      <c r="AG76" s="10">
        <f t="shared" si="12"/>
        <v>-33.950915324619352</v>
      </c>
      <c r="AH76" s="10">
        <f t="shared" si="13"/>
        <v>-32.597544734204213</v>
      </c>
      <c r="AK76" s="38">
        <f t="shared" si="14"/>
        <v>-31.180450663590779</v>
      </c>
      <c r="AL76" s="38">
        <f t="shared" si="15"/>
        <v>-31.304391477777763</v>
      </c>
      <c r="AM76" s="38">
        <f t="shared" si="16"/>
        <v>-31.056509849403795</v>
      </c>
      <c r="AN76" s="38">
        <f t="shared" si="17"/>
        <v>-31.428332291964743</v>
      </c>
      <c r="AO76" s="38">
        <f t="shared" si="18"/>
        <v>-30.932569035216815</v>
      </c>
      <c r="AP76" s="38">
        <f t="shared" si="19"/>
        <v>-31.552273106151727</v>
      </c>
      <c r="AQ76" s="38">
        <f t="shared" si="20"/>
        <v>-30.808628221029831</v>
      </c>
    </row>
    <row r="77" spans="1:43">
      <c r="A77" s="3">
        <v>76</v>
      </c>
      <c r="B77" s="28">
        <v>39770</v>
      </c>
      <c r="C77" s="5">
        <v>8.7999999999999995E-2</v>
      </c>
      <c r="D77" s="5" t="s">
        <v>23</v>
      </c>
      <c r="E77" s="36" t="s">
        <v>37</v>
      </c>
      <c r="F77" s="17">
        <v>-33.323889999999999</v>
      </c>
      <c r="G77" s="17">
        <v>43.374334417864645</v>
      </c>
      <c r="H77" s="17">
        <v>-31.060518413000004</v>
      </c>
      <c r="I77" s="8">
        <v>-31.288916620000006</v>
      </c>
      <c r="J77" s="17">
        <v>-33.373899999999999</v>
      </c>
      <c r="K77" s="17">
        <v>-31.044911139999993</v>
      </c>
      <c r="L77" s="4"/>
      <c r="AF77" s="15">
        <f t="shared" si="11"/>
        <v>-33.274230029411783</v>
      </c>
      <c r="AG77" s="10">
        <f t="shared" si="12"/>
        <v>-33.950915324619352</v>
      </c>
      <c r="AH77" s="10">
        <f t="shared" si="13"/>
        <v>-32.597544734204213</v>
      </c>
      <c r="AK77" s="38">
        <f t="shared" si="14"/>
        <v>-31.180450663590779</v>
      </c>
      <c r="AL77" s="38">
        <f t="shared" si="15"/>
        <v>-31.304391477777763</v>
      </c>
      <c r="AM77" s="38">
        <f t="shared" si="16"/>
        <v>-31.056509849403795</v>
      </c>
      <c r="AN77" s="38">
        <f t="shared" si="17"/>
        <v>-31.428332291964743</v>
      </c>
      <c r="AO77" s="38">
        <f t="shared" si="18"/>
        <v>-30.932569035216815</v>
      </c>
      <c r="AP77" s="38">
        <f t="shared" si="19"/>
        <v>-31.552273106151727</v>
      </c>
      <c r="AQ77" s="38">
        <f t="shared" si="20"/>
        <v>-30.808628221029831</v>
      </c>
    </row>
    <row r="78" spans="1:43">
      <c r="A78" s="3">
        <v>77</v>
      </c>
      <c r="B78" s="28">
        <v>39770</v>
      </c>
      <c r="C78" s="5">
        <v>6.8000000000000005E-2</v>
      </c>
      <c r="D78" s="5" t="s">
        <v>29</v>
      </c>
      <c r="E78" s="36" t="s">
        <v>30</v>
      </c>
      <c r="F78" s="17">
        <v>-33.582929999999998</v>
      </c>
      <c r="G78" s="17">
        <v>44.439789932627441</v>
      </c>
      <c r="H78" s="17">
        <v>-31.325179581</v>
      </c>
      <c r="I78" s="8">
        <v>-31.288916620000006</v>
      </c>
      <c r="J78" s="17">
        <v>-33.648350000000001</v>
      </c>
      <c r="K78" s="17">
        <v>-31.322819209999995</v>
      </c>
      <c r="L78" s="4"/>
      <c r="AF78" s="15">
        <f t="shared" si="11"/>
        <v>-33.274230029411783</v>
      </c>
      <c r="AG78" s="10">
        <f t="shared" si="12"/>
        <v>-33.950915324619352</v>
      </c>
      <c r="AH78" s="10">
        <f t="shared" si="13"/>
        <v>-32.597544734204213</v>
      </c>
      <c r="AK78" s="38">
        <f t="shared" si="14"/>
        <v>-31.180450663590779</v>
      </c>
      <c r="AL78" s="38">
        <f t="shared" si="15"/>
        <v>-31.304391477777763</v>
      </c>
      <c r="AM78" s="38">
        <f t="shared" si="16"/>
        <v>-31.056509849403795</v>
      </c>
      <c r="AN78" s="38">
        <f t="shared" si="17"/>
        <v>-31.428332291964743</v>
      </c>
      <c r="AO78" s="38">
        <f t="shared" si="18"/>
        <v>-30.932569035216815</v>
      </c>
      <c r="AP78" s="38">
        <f t="shared" si="19"/>
        <v>-31.552273106151727</v>
      </c>
      <c r="AQ78" s="38">
        <f t="shared" si="20"/>
        <v>-30.808628221029831</v>
      </c>
    </row>
    <row r="79" spans="1:43">
      <c r="A79" s="3">
        <v>78</v>
      </c>
      <c r="B79" s="28">
        <v>39770</v>
      </c>
      <c r="C79" s="5">
        <v>6.5000000000000002E-2</v>
      </c>
      <c r="D79" s="5" t="s">
        <v>38</v>
      </c>
      <c r="E79" s="36" t="s">
        <v>39</v>
      </c>
      <c r="F79" s="17">
        <v>-33.746319999999997</v>
      </c>
      <c r="G79" s="17">
        <v>38.893281712858339</v>
      </c>
      <c r="H79" s="17">
        <v>-31.492115143999996</v>
      </c>
      <c r="I79" s="8">
        <v>-31.288916620000006</v>
      </c>
      <c r="J79" s="17">
        <v>-33.826259999999998</v>
      </c>
      <c r="K79" s="17">
        <v>-31.502970875999996</v>
      </c>
      <c r="L79" s="4"/>
      <c r="N79"/>
      <c r="O79"/>
      <c r="P79"/>
      <c r="AF79" s="15">
        <f t="shared" si="11"/>
        <v>-33.274230029411783</v>
      </c>
      <c r="AG79" s="10">
        <f t="shared" si="12"/>
        <v>-33.950915324619352</v>
      </c>
      <c r="AH79" s="10">
        <f t="shared" si="13"/>
        <v>-32.597544734204213</v>
      </c>
      <c r="AK79" s="38">
        <f t="shared" si="14"/>
        <v>-31.180450663590779</v>
      </c>
      <c r="AL79" s="38">
        <f t="shared" si="15"/>
        <v>-31.304391477777763</v>
      </c>
      <c r="AM79" s="38">
        <f t="shared" si="16"/>
        <v>-31.056509849403795</v>
      </c>
      <c r="AN79" s="38">
        <f t="shared" si="17"/>
        <v>-31.428332291964743</v>
      </c>
      <c r="AO79" s="38">
        <f t="shared" si="18"/>
        <v>-30.932569035216815</v>
      </c>
      <c r="AP79" s="38">
        <f t="shared" si="19"/>
        <v>-31.552273106151727</v>
      </c>
      <c r="AQ79" s="38">
        <f t="shared" si="20"/>
        <v>-30.808628221029831</v>
      </c>
    </row>
    <row r="80" spans="1:43">
      <c r="A80" s="3">
        <v>79</v>
      </c>
      <c r="B80" s="28">
        <v>39770</v>
      </c>
      <c r="C80" s="5">
        <v>7.3999999999999996E-2</v>
      </c>
      <c r="D80" s="5" t="s">
        <v>40</v>
      </c>
      <c r="E80" s="36" t="s">
        <v>41</v>
      </c>
      <c r="F80" s="17">
        <v>-33.636290000000002</v>
      </c>
      <c r="G80" s="17">
        <v>40.982784548220678</v>
      </c>
      <c r="H80" s="17">
        <v>-31.379697493000002</v>
      </c>
      <c r="I80" s="8">
        <v>-31.288916620000006</v>
      </c>
      <c r="J80" s="17">
        <v>-33.701909999999998</v>
      </c>
      <c r="K80" s="17">
        <v>-31.377054065999996</v>
      </c>
      <c r="L80" s="59"/>
      <c r="N80"/>
      <c r="O80"/>
      <c r="P80" s="60"/>
      <c r="AF80" s="15">
        <f t="shared" si="11"/>
        <v>-33.274230029411783</v>
      </c>
      <c r="AG80" s="10">
        <f t="shared" si="12"/>
        <v>-33.950915324619352</v>
      </c>
      <c r="AH80" s="10">
        <f t="shared" si="13"/>
        <v>-32.597544734204213</v>
      </c>
      <c r="AK80" s="38">
        <f t="shared" si="14"/>
        <v>-31.180450663590779</v>
      </c>
      <c r="AL80" s="38">
        <f t="shared" si="15"/>
        <v>-31.304391477777763</v>
      </c>
      <c r="AM80" s="38">
        <f t="shared" si="16"/>
        <v>-31.056509849403795</v>
      </c>
      <c r="AN80" s="38">
        <f t="shared" si="17"/>
        <v>-31.428332291964743</v>
      </c>
      <c r="AO80" s="38">
        <f t="shared" si="18"/>
        <v>-30.932569035216815</v>
      </c>
      <c r="AP80" s="38">
        <f t="shared" si="19"/>
        <v>-31.552273106151727</v>
      </c>
      <c r="AQ80" s="38">
        <f t="shared" si="20"/>
        <v>-30.808628221029831</v>
      </c>
    </row>
    <row r="81" spans="1:43">
      <c r="A81" s="3">
        <v>80</v>
      </c>
      <c r="B81" s="28">
        <v>39770</v>
      </c>
      <c r="C81" s="5">
        <v>0.06</v>
      </c>
      <c r="D81" s="5" t="s">
        <v>42</v>
      </c>
      <c r="E81" s="36" t="s">
        <v>43</v>
      </c>
      <c r="F81" s="17">
        <v>-33.517200000000003</v>
      </c>
      <c r="G81" s="17">
        <v>39.557124381121021</v>
      </c>
      <c r="H81" s="17">
        <v>-31.258023240000007</v>
      </c>
      <c r="I81" s="8">
        <v>-31.288916620000006</v>
      </c>
      <c r="J81" s="17">
        <v>-33.599980000000002</v>
      </c>
      <c r="K81" s="17">
        <v>-31.273839747999997</v>
      </c>
      <c r="L81" s="59"/>
      <c r="N81"/>
      <c r="O81"/>
      <c r="P81" s="60"/>
      <c r="AF81" s="15">
        <f t="shared" si="11"/>
        <v>-33.274230029411783</v>
      </c>
      <c r="AG81" s="10">
        <f t="shared" si="12"/>
        <v>-33.950915324619352</v>
      </c>
      <c r="AH81" s="10">
        <f t="shared" si="13"/>
        <v>-32.597544734204213</v>
      </c>
      <c r="AK81" s="38">
        <f t="shared" si="14"/>
        <v>-31.180450663590779</v>
      </c>
      <c r="AL81" s="38">
        <f t="shared" si="15"/>
        <v>-31.304391477777763</v>
      </c>
      <c r="AM81" s="38">
        <f t="shared" si="16"/>
        <v>-31.056509849403795</v>
      </c>
      <c r="AN81" s="38">
        <f t="shared" si="17"/>
        <v>-31.428332291964743</v>
      </c>
      <c r="AO81" s="38">
        <f t="shared" si="18"/>
        <v>-30.932569035216815</v>
      </c>
      <c r="AP81" s="38">
        <f t="shared" si="19"/>
        <v>-31.552273106151727</v>
      </c>
      <c r="AQ81" s="38">
        <f t="shared" si="20"/>
        <v>-30.808628221029831</v>
      </c>
    </row>
    <row r="82" spans="1:43">
      <c r="A82" s="3">
        <v>81</v>
      </c>
      <c r="B82" s="28">
        <v>39770</v>
      </c>
      <c r="C82" s="5">
        <v>6.5000000000000002E-2</v>
      </c>
      <c r="D82" s="5" t="s">
        <v>31</v>
      </c>
      <c r="E82" s="36" t="s">
        <v>32</v>
      </c>
      <c r="F82" s="17">
        <v>-33.463700000000003</v>
      </c>
      <c r="G82" s="17">
        <v>41.405226444371173</v>
      </c>
      <c r="H82" s="17">
        <v>-31.203362290000008</v>
      </c>
      <c r="I82" s="8">
        <v>-31.288916620000006</v>
      </c>
      <c r="J82" s="17">
        <v>-33.536110000000001</v>
      </c>
      <c r="K82" s="17">
        <v>-31.209164986000001</v>
      </c>
      <c r="L82" s="59"/>
      <c r="N82"/>
      <c r="O82"/>
      <c r="P82" s="60"/>
      <c r="AF82" s="15">
        <f t="shared" si="11"/>
        <v>-33.274230029411783</v>
      </c>
      <c r="AG82" s="10">
        <f t="shared" si="12"/>
        <v>-33.950915324619352</v>
      </c>
      <c r="AH82" s="10">
        <f t="shared" si="13"/>
        <v>-32.597544734204213</v>
      </c>
      <c r="AK82" s="38">
        <f t="shared" si="14"/>
        <v>-31.180450663590779</v>
      </c>
      <c r="AL82" s="38">
        <f t="shared" si="15"/>
        <v>-31.304391477777763</v>
      </c>
      <c r="AM82" s="38">
        <f t="shared" si="16"/>
        <v>-31.056509849403795</v>
      </c>
      <c r="AN82" s="38">
        <f t="shared" si="17"/>
        <v>-31.428332291964743</v>
      </c>
      <c r="AO82" s="38">
        <f t="shared" si="18"/>
        <v>-30.932569035216815</v>
      </c>
      <c r="AP82" s="38">
        <f t="shared" si="19"/>
        <v>-31.552273106151727</v>
      </c>
      <c r="AQ82" s="38">
        <f t="shared" si="20"/>
        <v>-30.808628221029831</v>
      </c>
    </row>
    <row r="83" spans="1:43">
      <c r="A83" s="3">
        <v>82</v>
      </c>
      <c r="B83" s="28">
        <v>39773</v>
      </c>
      <c r="C83" s="5">
        <v>5.5E-2</v>
      </c>
      <c r="D83" s="5" t="s">
        <v>7</v>
      </c>
      <c r="E83" s="36" t="s">
        <v>28</v>
      </c>
      <c r="F83" s="17">
        <v>-33.538150000000002</v>
      </c>
      <c r="G83" s="17">
        <v>40.314913319956915</v>
      </c>
      <c r="H83" s="17">
        <v>-31.162583289999997</v>
      </c>
      <c r="I83" s="8">
        <v>-31.288916620000006</v>
      </c>
      <c r="J83" s="17">
        <v>-33.593330000000002</v>
      </c>
      <c r="K83" s="17">
        <v>-31.160179975000005</v>
      </c>
      <c r="L83" s="59"/>
      <c r="N83"/>
      <c r="O83"/>
      <c r="P83" s="60"/>
      <c r="AF83" s="15">
        <f t="shared" si="11"/>
        <v>-33.274230029411783</v>
      </c>
      <c r="AG83" s="10">
        <f t="shared" si="12"/>
        <v>-33.950915324619352</v>
      </c>
      <c r="AH83" s="10">
        <f t="shared" si="13"/>
        <v>-32.597544734204213</v>
      </c>
      <c r="AK83" s="38">
        <f t="shared" si="14"/>
        <v>-31.180450663590779</v>
      </c>
      <c r="AL83" s="38">
        <f t="shared" si="15"/>
        <v>-31.304391477777763</v>
      </c>
      <c r="AM83" s="38">
        <f t="shared" si="16"/>
        <v>-31.056509849403795</v>
      </c>
      <c r="AN83" s="38">
        <f t="shared" si="17"/>
        <v>-31.428332291964743</v>
      </c>
      <c r="AO83" s="38">
        <f t="shared" si="18"/>
        <v>-30.932569035216815</v>
      </c>
      <c r="AP83" s="38">
        <f t="shared" si="19"/>
        <v>-31.552273106151727</v>
      </c>
      <c r="AQ83" s="38">
        <f t="shared" si="20"/>
        <v>-30.808628221029831</v>
      </c>
    </row>
    <row r="84" spans="1:43">
      <c r="A84" s="3">
        <v>83</v>
      </c>
      <c r="B84" s="28">
        <v>39773</v>
      </c>
      <c r="C84" s="5">
        <v>5.6000000000000001E-2</v>
      </c>
      <c r="D84" s="5" t="s">
        <v>33</v>
      </c>
      <c r="E84" s="36" t="s">
        <v>34</v>
      </c>
      <c r="F84" s="17">
        <v>-33.548459999999999</v>
      </c>
      <c r="G84" s="17">
        <v>41.322375693140138</v>
      </c>
      <c r="H84" s="17">
        <v>-31.173064435999994</v>
      </c>
      <c r="I84" s="8">
        <v>-31.288916620000006</v>
      </c>
      <c r="J84" s="17">
        <v>-33.601399999999998</v>
      </c>
      <c r="K84" s="17">
        <v>-31.168310500000004</v>
      </c>
      <c r="L84" s="59"/>
      <c r="N84"/>
      <c r="O84"/>
      <c r="P84" s="60"/>
      <c r="AF84" s="15">
        <f t="shared" si="11"/>
        <v>-33.274230029411783</v>
      </c>
      <c r="AG84" s="10">
        <f t="shared" si="12"/>
        <v>-33.950915324619352</v>
      </c>
      <c r="AH84" s="10">
        <f t="shared" si="13"/>
        <v>-32.597544734204213</v>
      </c>
      <c r="AK84" s="38">
        <f t="shared" si="14"/>
        <v>-31.180450663590779</v>
      </c>
      <c r="AL84" s="38">
        <f t="shared" si="15"/>
        <v>-31.304391477777763</v>
      </c>
      <c r="AM84" s="38">
        <f t="shared" si="16"/>
        <v>-31.056509849403795</v>
      </c>
      <c r="AN84" s="38">
        <f t="shared" si="17"/>
        <v>-31.428332291964743</v>
      </c>
      <c r="AO84" s="38">
        <f t="shared" si="18"/>
        <v>-30.932569035216815</v>
      </c>
      <c r="AP84" s="38">
        <f t="shared" si="19"/>
        <v>-31.552273106151727</v>
      </c>
      <c r="AQ84" s="38">
        <f t="shared" si="20"/>
        <v>-30.808628221029831</v>
      </c>
    </row>
    <row r="85" spans="1:43">
      <c r="A85" s="3">
        <v>84</v>
      </c>
      <c r="B85" s="28">
        <v>39773</v>
      </c>
      <c r="C85" s="5">
        <v>6.2E-2</v>
      </c>
      <c r="D85" s="5" t="s">
        <v>23</v>
      </c>
      <c r="E85" s="36" t="s">
        <v>37</v>
      </c>
      <c r="F85" s="17">
        <v>-33.823219999999999</v>
      </c>
      <c r="G85" s="17">
        <v>43.245852397328811</v>
      </c>
      <c r="H85" s="17">
        <v>-31.452385451999998</v>
      </c>
      <c r="I85" s="8">
        <v>-31.288916620000006</v>
      </c>
      <c r="J85" s="17">
        <v>-33.870869999999996</v>
      </c>
      <c r="K85" s="17">
        <v>-31.439801525</v>
      </c>
      <c r="L85" s="59"/>
      <c r="N85"/>
      <c r="O85"/>
      <c r="P85" s="60"/>
      <c r="AF85" s="15">
        <f t="shared" si="11"/>
        <v>-33.274230029411783</v>
      </c>
      <c r="AG85" s="10">
        <f t="shared" si="12"/>
        <v>-33.950915324619352</v>
      </c>
      <c r="AH85" s="10">
        <f t="shared" si="13"/>
        <v>-32.597544734204213</v>
      </c>
      <c r="AK85" s="38">
        <f t="shared" si="14"/>
        <v>-31.180450663590779</v>
      </c>
      <c r="AL85" s="38">
        <f t="shared" si="15"/>
        <v>-31.304391477777763</v>
      </c>
      <c r="AM85" s="38">
        <f t="shared" si="16"/>
        <v>-31.056509849403795</v>
      </c>
      <c r="AN85" s="38">
        <f t="shared" si="17"/>
        <v>-31.428332291964743</v>
      </c>
      <c r="AO85" s="38">
        <f t="shared" si="18"/>
        <v>-30.932569035216815</v>
      </c>
      <c r="AP85" s="38">
        <f t="shared" si="19"/>
        <v>-31.552273106151727</v>
      </c>
      <c r="AQ85" s="38">
        <f t="shared" si="20"/>
        <v>-30.808628221029831</v>
      </c>
    </row>
    <row r="86" spans="1:43">
      <c r="A86" s="3">
        <v>85</v>
      </c>
      <c r="B86" s="28">
        <v>39773</v>
      </c>
      <c r="C86" s="5">
        <v>4.8000000000000001E-2</v>
      </c>
      <c r="D86" s="5" t="s">
        <v>29</v>
      </c>
      <c r="E86" s="36" t="s">
        <v>30</v>
      </c>
      <c r="F86" s="17">
        <v>-33.511980000000001</v>
      </c>
      <c r="G86" s="17">
        <v>43.739592450286153</v>
      </c>
      <c r="H86" s="17">
        <v>-31.135978867999999</v>
      </c>
      <c r="I86" s="8">
        <v>-31.288916620000006</v>
      </c>
      <c r="J86" s="17">
        <v>-33.570050000000002</v>
      </c>
      <c r="K86" s="17">
        <v>-31.136725375000005</v>
      </c>
      <c r="L86" s="59"/>
      <c r="N86"/>
      <c r="O86"/>
      <c r="P86" s="60"/>
      <c r="AF86" s="15">
        <f t="shared" si="11"/>
        <v>-33.274230029411783</v>
      </c>
      <c r="AG86" s="10">
        <f t="shared" si="12"/>
        <v>-33.950915324619352</v>
      </c>
      <c r="AH86" s="10">
        <f t="shared" si="13"/>
        <v>-32.597544734204213</v>
      </c>
      <c r="AK86" s="38">
        <f t="shared" si="14"/>
        <v>-31.180450663590779</v>
      </c>
      <c r="AL86" s="38">
        <f t="shared" si="15"/>
        <v>-31.304391477777763</v>
      </c>
      <c r="AM86" s="38">
        <f t="shared" si="16"/>
        <v>-31.056509849403795</v>
      </c>
      <c r="AN86" s="38">
        <f t="shared" si="17"/>
        <v>-31.428332291964743</v>
      </c>
      <c r="AO86" s="38">
        <f t="shared" si="18"/>
        <v>-30.932569035216815</v>
      </c>
      <c r="AP86" s="38">
        <f t="shared" si="19"/>
        <v>-31.552273106151727</v>
      </c>
      <c r="AQ86" s="38">
        <f t="shared" si="20"/>
        <v>-30.808628221029831</v>
      </c>
    </row>
    <row r="87" spans="1:43">
      <c r="A87" s="3">
        <v>86</v>
      </c>
      <c r="B87" s="28">
        <v>39773</v>
      </c>
      <c r="C87" s="5">
        <v>4.9000000000000002E-2</v>
      </c>
      <c r="D87" s="5" t="s">
        <v>38</v>
      </c>
      <c r="E87" s="36" t="s">
        <v>39</v>
      </c>
      <c r="F87" s="17">
        <v>-33.463410000000003</v>
      </c>
      <c r="G87" s="17">
        <v>41.324631646532318</v>
      </c>
      <c r="H87" s="17">
        <v>-31.086602606000003</v>
      </c>
      <c r="I87" s="8">
        <v>-31.288916620000006</v>
      </c>
      <c r="J87" s="17">
        <v>-33.52317</v>
      </c>
      <c r="K87" s="17">
        <v>-31.089493775000001</v>
      </c>
      <c r="L87" s="59"/>
      <c r="N87"/>
      <c r="O87"/>
      <c r="P87" s="60"/>
      <c r="AF87" s="15">
        <f t="shared" si="11"/>
        <v>-33.274230029411783</v>
      </c>
      <c r="AG87" s="10">
        <f t="shared" si="12"/>
        <v>-33.950915324619352</v>
      </c>
      <c r="AH87" s="10">
        <f t="shared" si="13"/>
        <v>-32.597544734204213</v>
      </c>
      <c r="AK87" s="38">
        <f t="shared" si="14"/>
        <v>-31.180450663590779</v>
      </c>
      <c r="AL87" s="38">
        <f t="shared" si="15"/>
        <v>-31.304391477777763</v>
      </c>
      <c r="AM87" s="38">
        <f t="shared" si="16"/>
        <v>-31.056509849403795</v>
      </c>
      <c r="AN87" s="38">
        <f t="shared" si="17"/>
        <v>-31.428332291964743</v>
      </c>
      <c r="AO87" s="38">
        <f t="shared" si="18"/>
        <v>-30.932569035216815</v>
      </c>
      <c r="AP87" s="38">
        <f t="shared" si="19"/>
        <v>-31.552273106151727</v>
      </c>
      <c r="AQ87" s="38">
        <f t="shared" si="20"/>
        <v>-30.808628221029831</v>
      </c>
    </row>
    <row r="88" spans="1:43">
      <c r="A88" s="3">
        <v>87</v>
      </c>
      <c r="B88" s="28">
        <v>39773</v>
      </c>
      <c r="C88" s="5">
        <v>0.05</v>
      </c>
      <c r="D88" s="5" t="s">
        <v>40</v>
      </c>
      <c r="E88" s="36" t="s">
        <v>41</v>
      </c>
      <c r="F88" s="17">
        <v>-33.479529999999997</v>
      </c>
      <c r="G88" s="17">
        <v>40.241542956574264</v>
      </c>
      <c r="H88" s="17">
        <v>-31.102990197999997</v>
      </c>
      <c r="I88" s="8">
        <v>-31.288916620000006</v>
      </c>
      <c r="J88" s="17">
        <v>-33.539830000000002</v>
      </c>
      <c r="K88" s="17">
        <v>-31.106278725000003</v>
      </c>
      <c r="L88" s="59"/>
      <c r="N88"/>
      <c r="O88"/>
      <c r="P88" s="60"/>
      <c r="AF88" s="15">
        <f t="shared" si="11"/>
        <v>-33.274230029411783</v>
      </c>
      <c r="AG88" s="10">
        <f t="shared" si="12"/>
        <v>-33.950915324619352</v>
      </c>
      <c r="AH88" s="10">
        <f t="shared" si="13"/>
        <v>-32.597544734204213</v>
      </c>
      <c r="AK88" s="38">
        <f t="shared" si="14"/>
        <v>-31.180450663590779</v>
      </c>
      <c r="AL88" s="38">
        <f t="shared" si="15"/>
        <v>-31.304391477777763</v>
      </c>
      <c r="AM88" s="38">
        <f t="shared" si="16"/>
        <v>-31.056509849403795</v>
      </c>
      <c r="AN88" s="38">
        <f t="shared" si="17"/>
        <v>-31.428332291964743</v>
      </c>
      <c r="AO88" s="38">
        <f t="shared" si="18"/>
        <v>-30.932569035216815</v>
      </c>
      <c r="AP88" s="38">
        <f t="shared" si="19"/>
        <v>-31.552273106151727</v>
      </c>
      <c r="AQ88" s="38">
        <f t="shared" si="20"/>
        <v>-30.808628221029831</v>
      </c>
    </row>
    <row r="89" spans="1:43">
      <c r="A89" s="3">
        <v>88</v>
      </c>
      <c r="B89" s="28">
        <v>39773</v>
      </c>
      <c r="C89" s="5">
        <v>5.5E-2</v>
      </c>
      <c r="D89" s="5" t="s">
        <v>42</v>
      </c>
      <c r="E89" s="36" t="s">
        <v>43</v>
      </c>
      <c r="F89" s="17">
        <v>-33.521450000000002</v>
      </c>
      <c r="G89" s="17">
        <v>41.438978000378924</v>
      </c>
      <c r="H89" s="17">
        <v>-31.145606069999996</v>
      </c>
      <c r="I89" s="8">
        <v>-31.288916620000006</v>
      </c>
      <c r="J89" s="17">
        <v>-33.57499</v>
      </c>
      <c r="K89" s="17">
        <v>-31.141702425000005</v>
      </c>
      <c r="L89" s="59"/>
      <c r="N89"/>
      <c r="O89"/>
      <c r="P89"/>
      <c r="AC89" s="10"/>
      <c r="AD89" s="10"/>
      <c r="AE89" s="10"/>
      <c r="AF89" s="15">
        <f t="shared" si="11"/>
        <v>-33.274230029411783</v>
      </c>
      <c r="AG89" s="10">
        <f t="shared" si="12"/>
        <v>-33.950915324619352</v>
      </c>
      <c r="AH89" s="10">
        <f t="shared" si="13"/>
        <v>-32.597544734204213</v>
      </c>
      <c r="AK89" s="38">
        <f t="shared" si="14"/>
        <v>-31.180450663590779</v>
      </c>
      <c r="AL89" s="38">
        <f t="shared" si="15"/>
        <v>-31.304391477777763</v>
      </c>
      <c r="AM89" s="38">
        <f t="shared" si="16"/>
        <v>-31.056509849403795</v>
      </c>
      <c r="AN89" s="38">
        <f t="shared" si="17"/>
        <v>-31.428332291964743</v>
      </c>
      <c r="AO89" s="38">
        <f t="shared" si="18"/>
        <v>-30.932569035216815</v>
      </c>
      <c r="AP89" s="38">
        <f t="shared" si="19"/>
        <v>-31.552273106151727</v>
      </c>
      <c r="AQ89" s="38">
        <f t="shared" si="20"/>
        <v>-30.808628221029831</v>
      </c>
    </row>
    <row r="90" spans="1:43">
      <c r="A90" s="3">
        <v>89</v>
      </c>
      <c r="B90" s="28">
        <v>39773</v>
      </c>
      <c r="C90" s="5">
        <v>5.6000000000000001E-2</v>
      </c>
      <c r="D90" s="5" t="s">
        <v>31</v>
      </c>
      <c r="E90" s="36" t="s">
        <v>32</v>
      </c>
      <c r="F90" s="17">
        <v>-33.526879999999998</v>
      </c>
      <c r="G90" s="17">
        <v>39.145429737598626</v>
      </c>
      <c r="H90" s="17">
        <v>-31.151126207999997</v>
      </c>
      <c r="I90" s="8">
        <v>-31.288916620000006</v>
      </c>
      <c r="J90" s="17">
        <v>-33.582599999999999</v>
      </c>
      <c r="K90" s="17">
        <v>-31.149369500000006</v>
      </c>
      <c r="L90" s="59"/>
      <c r="N90"/>
      <c r="O90"/>
      <c r="P90"/>
      <c r="AC90" s="10"/>
      <c r="AD90" s="10"/>
      <c r="AE90" s="10"/>
      <c r="AF90" s="15">
        <f t="shared" si="11"/>
        <v>-33.274230029411783</v>
      </c>
      <c r="AG90" s="10">
        <f t="shared" si="12"/>
        <v>-33.950915324619352</v>
      </c>
      <c r="AH90" s="10">
        <f t="shared" si="13"/>
        <v>-32.597544734204213</v>
      </c>
      <c r="AK90" s="38">
        <f t="shared" si="14"/>
        <v>-31.180450663590779</v>
      </c>
      <c r="AL90" s="38">
        <f t="shared" si="15"/>
        <v>-31.304391477777763</v>
      </c>
      <c r="AM90" s="38">
        <f t="shared" si="16"/>
        <v>-31.056509849403795</v>
      </c>
      <c r="AN90" s="38">
        <f t="shared" si="17"/>
        <v>-31.428332291964743</v>
      </c>
      <c r="AO90" s="38">
        <f t="shared" si="18"/>
        <v>-30.932569035216815</v>
      </c>
      <c r="AP90" s="38">
        <f t="shared" si="19"/>
        <v>-31.552273106151727</v>
      </c>
      <c r="AQ90" s="38">
        <f t="shared" si="20"/>
        <v>-30.808628221029831</v>
      </c>
    </row>
    <row r="91" spans="1:43">
      <c r="A91" s="3">
        <v>90</v>
      </c>
      <c r="B91" s="28">
        <v>39778</v>
      </c>
      <c r="C91" s="16">
        <v>5.8999999999999997E-2</v>
      </c>
      <c r="D91" s="4" t="s">
        <v>7</v>
      </c>
      <c r="E91" s="139" t="s">
        <v>28</v>
      </c>
      <c r="F91" s="19">
        <v>-33.538519999999998</v>
      </c>
      <c r="G91" s="17">
        <v>36.839806571182251</v>
      </c>
      <c r="H91" s="17">
        <v>-31.223167363999998</v>
      </c>
      <c r="I91" s="8">
        <v>-31.288916620000006</v>
      </c>
      <c r="J91" s="19">
        <v>-33.600990000000003</v>
      </c>
      <c r="K91" s="17">
        <v>-31.212620097999999</v>
      </c>
      <c r="L91" s="59"/>
      <c r="N91"/>
      <c r="O91"/>
      <c r="P91"/>
      <c r="AC91" s="10"/>
      <c r="AD91" s="10"/>
      <c r="AE91" s="10"/>
      <c r="AF91" s="15">
        <f t="shared" si="11"/>
        <v>-33.274230029411783</v>
      </c>
      <c r="AG91" s="10">
        <f t="shared" si="12"/>
        <v>-33.950915324619352</v>
      </c>
      <c r="AH91" s="10">
        <f t="shared" si="13"/>
        <v>-32.597544734204213</v>
      </c>
      <c r="AK91" s="38">
        <f t="shared" si="14"/>
        <v>-31.180450663590779</v>
      </c>
      <c r="AL91" s="38">
        <f t="shared" si="15"/>
        <v>-31.304391477777763</v>
      </c>
      <c r="AM91" s="38">
        <f t="shared" si="16"/>
        <v>-31.056509849403795</v>
      </c>
      <c r="AN91" s="38">
        <f t="shared" si="17"/>
        <v>-31.428332291964743</v>
      </c>
      <c r="AO91" s="38">
        <f t="shared" si="18"/>
        <v>-30.932569035216815</v>
      </c>
      <c r="AP91" s="38">
        <f t="shared" si="19"/>
        <v>-31.552273106151727</v>
      </c>
      <c r="AQ91" s="38">
        <f t="shared" si="20"/>
        <v>-30.808628221029831</v>
      </c>
    </row>
    <row r="92" spans="1:43">
      <c r="A92" s="3">
        <v>91</v>
      </c>
      <c r="B92" s="28">
        <v>39778</v>
      </c>
      <c r="C92" s="16">
        <v>6.6000000000000003E-2</v>
      </c>
      <c r="D92" s="4" t="s">
        <v>33</v>
      </c>
      <c r="E92" s="139" t="s">
        <v>34</v>
      </c>
      <c r="F92" s="19">
        <v>-33.59422</v>
      </c>
      <c r="G92" s="17">
        <v>33.140073102579663</v>
      </c>
      <c r="H92" s="17">
        <v>-31.280020354000001</v>
      </c>
      <c r="I92" s="8">
        <v>-31.288916620000006</v>
      </c>
      <c r="J92" s="19">
        <v>-33.656759999999998</v>
      </c>
      <c r="K92" s="17">
        <v>-31.268958951999995</v>
      </c>
      <c r="L92" s="59"/>
      <c r="N92"/>
      <c r="O92"/>
      <c r="P92"/>
      <c r="AC92" s="10"/>
      <c r="AD92" s="10"/>
      <c r="AE92" s="10"/>
      <c r="AF92" s="15">
        <f t="shared" si="11"/>
        <v>-33.274230029411783</v>
      </c>
      <c r="AG92" s="10">
        <f t="shared" si="12"/>
        <v>-33.950915324619352</v>
      </c>
      <c r="AH92" s="10">
        <f t="shared" si="13"/>
        <v>-32.597544734204213</v>
      </c>
      <c r="AK92" s="38">
        <f t="shared" si="14"/>
        <v>-31.180450663590779</v>
      </c>
      <c r="AL92" s="38">
        <f t="shared" si="15"/>
        <v>-31.304391477777763</v>
      </c>
      <c r="AM92" s="38">
        <f t="shared" si="16"/>
        <v>-31.056509849403795</v>
      </c>
      <c r="AN92" s="38">
        <f t="shared" si="17"/>
        <v>-31.428332291964743</v>
      </c>
      <c r="AO92" s="38">
        <f t="shared" si="18"/>
        <v>-30.932569035216815</v>
      </c>
      <c r="AP92" s="38">
        <f t="shared" si="19"/>
        <v>-31.552273106151727</v>
      </c>
      <c r="AQ92" s="38">
        <f t="shared" si="20"/>
        <v>-30.808628221029831</v>
      </c>
    </row>
    <row r="93" spans="1:43">
      <c r="A93" s="3">
        <v>92</v>
      </c>
      <c r="B93" s="28">
        <v>39778</v>
      </c>
      <c r="C93" s="16">
        <v>6.4000000000000001E-2</v>
      </c>
      <c r="D93" s="4" t="s">
        <v>35</v>
      </c>
      <c r="E93" s="139" t="s">
        <v>36</v>
      </c>
      <c r="F93" s="19">
        <v>-33.571480000000001</v>
      </c>
      <c r="G93" s="17">
        <v>33.611884317550512</v>
      </c>
      <c r="H93" s="17">
        <v>-31.256809636</v>
      </c>
      <c r="I93" s="8">
        <v>-31.288916620000006</v>
      </c>
      <c r="J93" s="19">
        <v>-33.634880000000003</v>
      </c>
      <c r="K93" s="17">
        <v>-31.246855776</v>
      </c>
      <c r="L93" s="59"/>
      <c r="N93"/>
      <c r="O93"/>
      <c r="P93"/>
      <c r="AC93" s="10"/>
      <c r="AD93" s="10"/>
      <c r="AE93" s="10"/>
      <c r="AF93" s="15">
        <f t="shared" si="11"/>
        <v>-33.274230029411783</v>
      </c>
      <c r="AG93" s="10">
        <f t="shared" si="12"/>
        <v>-33.950915324619352</v>
      </c>
      <c r="AH93" s="10">
        <f t="shared" si="13"/>
        <v>-32.597544734204213</v>
      </c>
      <c r="AK93" s="38">
        <f t="shared" si="14"/>
        <v>-31.180450663590779</v>
      </c>
      <c r="AL93" s="38">
        <f t="shared" si="15"/>
        <v>-31.304391477777763</v>
      </c>
      <c r="AM93" s="38">
        <f t="shared" si="16"/>
        <v>-31.056509849403795</v>
      </c>
      <c r="AN93" s="38">
        <f t="shared" si="17"/>
        <v>-31.428332291964743</v>
      </c>
      <c r="AO93" s="38">
        <f t="shared" si="18"/>
        <v>-30.932569035216815</v>
      </c>
      <c r="AP93" s="38">
        <f t="shared" si="19"/>
        <v>-31.552273106151727</v>
      </c>
      <c r="AQ93" s="38">
        <f t="shared" si="20"/>
        <v>-30.808628221029831</v>
      </c>
    </row>
    <row r="94" spans="1:43">
      <c r="A94" s="3">
        <v>93</v>
      </c>
      <c r="B94" s="28">
        <v>39778</v>
      </c>
      <c r="C94" s="16">
        <v>9.2999999999999999E-2</v>
      </c>
      <c r="D94" s="4" t="s">
        <v>23</v>
      </c>
      <c r="E94" s="139" t="s">
        <v>37</v>
      </c>
      <c r="F94" s="19">
        <v>-33.510950000000001</v>
      </c>
      <c r="G94" s="17">
        <v>34.072578846729677</v>
      </c>
      <c r="H94" s="17">
        <v>-31.195026665</v>
      </c>
      <c r="I94" s="8">
        <v>-31.288916620000006</v>
      </c>
      <c r="J94" s="19">
        <v>-33.553530000000002</v>
      </c>
      <c r="K94" s="17">
        <v>-31.164676005999997</v>
      </c>
      <c r="L94" s="59"/>
      <c r="N94"/>
      <c r="O94"/>
      <c r="P94"/>
      <c r="AC94" s="10"/>
      <c r="AD94" s="10"/>
      <c r="AE94" s="10"/>
      <c r="AF94" s="15">
        <f t="shared" si="11"/>
        <v>-33.274230029411783</v>
      </c>
      <c r="AG94" s="10">
        <f t="shared" si="12"/>
        <v>-33.950915324619352</v>
      </c>
      <c r="AH94" s="10">
        <f t="shared" si="13"/>
        <v>-32.597544734204213</v>
      </c>
      <c r="AK94" s="38">
        <f t="shared" si="14"/>
        <v>-31.180450663590779</v>
      </c>
      <c r="AL94" s="38">
        <f t="shared" si="15"/>
        <v>-31.304391477777763</v>
      </c>
      <c r="AM94" s="38">
        <f t="shared" si="16"/>
        <v>-31.056509849403795</v>
      </c>
      <c r="AN94" s="38">
        <f t="shared" si="17"/>
        <v>-31.428332291964743</v>
      </c>
      <c r="AO94" s="38">
        <f t="shared" si="18"/>
        <v>-30.932569035216815</v>
      </c>
      <c r="AP94" s="38">
        <f t="shared" si="19"/>
        <v>-31.552273106151727</v>
      </c>
      <c r="AQ94" s="38">
        <f t="shared" si="20"/>
        <v>-30.808628221029831</v>
      </c>
    </row>
    <row r="95" spans="1:43">
      <c r="A95" s="3">
        <v>94</v>
      </c>
      <c r="B95" s="28">
        <v>39778</v>
      </c>
      <c r="C95" s="16">
        <v>6.0999999999999999E-2</v>
      </c>
      <c r="D95" s="4" t="s">
        <v>29</v>
      </c>
      <c r="E95" s="139" t="s">
        <v>30</v>
      </c>
      <c r="F95" s="19">
        <v>-33.565510000000003</v>
      </c>
      <c r="G95" s="17">
        <v>30.988941701356445</v>
      </c>
      <c r="H95" s="17">
        <v>-31.250716057000005</v>
      </c>
      <c r="I95" s="8">
        <v>-31.288916620000006</v>
      </c>
      <c r="J95" s="19">
        <v>-33.637680000000003</v>
      </c>
      <c r="K95" s="17">
        <v>-31.249684335999998</v>
      </c>
      <c r="L95" s="59"/>
      <c r="N95"/>
      <c r="O95"/>
      <c r="P95"/>
      <c r="AC95" s="10"/>
      <c r="AD95" s="10"/>
      <c r="AE95" s="10"/>
      <c r="AF95" s="15">
        <f t="shared" si="11"/>
        <v>-33.274230029411783</v>
      </c>
      <c r="AG95" s="10">
        <f t="shared" si="12"/>
        <v>-33.950915324619352</v>
      </c>
      <c r="AH95" s="10">
        <f t="shared" si="13"/>
        <v>-32.597544734204213</v>
      </c>
      <c r="AK95" s="38">
        <f t="shared" si="14"/>
        <v>-31.180450663590779</v>
      </c>
      <c r="AL95" s="38">
        <f t="shared" si="15"/>
        <v>-31.304391477777763</v>
      </c>
      <c r="AM95" s="38">
        <f t="shared" si="16"/>
        <v>-31.056509849403795</v>
      </c>
      <c r="AN95" s="38">
        <f t="shared" si="17"/>
        <v>-31.428332291964743</v>
      </c>
      <c r="AO95" s="38">
        <f t="shared" si="18"/>
        <v>-30.932569035216815</v>
      </c>
      <c r="AP95" s="38">
        <f t="shared" si="19"/>
        <v>-31.552273106151727</v>
      </c>
      <c r="AQ95" s="38">
        <f t="shared" si="20"/>
        <v>-30.808628221029831</v>
      </c>
    </row>
    <row r="96" spans="1:43">
      <c r="A96" s="3">
        <v>95</v>
      </c>
      <c r="B96" s="28">
        <v>39778</v>
      </c>
      <c r="C96" s="16">
        <v>5.0999999999999997E-2</v>
      </c>
      <c r="D96" s="4" t="s">
        <v>38</v>
      </c>
      <c r="E96" s="139" t="s">
        <v>39</v>
      </c>
      <c r="F96" s="19">
        <v>-33.600050000000003</v>
      </c>
      <c r="G96" s="17">
        <v>32.089513414449115</v>
      </c>
      <c r="H96" s="17">
        <v>-31.285971035000003</v>
      </c>
      <c r="I96" s="8">
        <v>-31.288916620000006</v>
      </c>
      <c r="J96" s="19">
        <v>-33.683929999999997</v>
      </c>
      <c r="K96" s="17">
        <v>-31.296406085999994</v>
      </c>
      <c r="L96" s="59"/>
      <c r="N96"/>
      <c r="O96"/>
      <c r="P96"/>
      <c r="AC96" s="10"/>
      <c r="AD96" s="10"/>
      <c r="AE96" s="10"/>
      <c r="AF96" s="15">
        <f t="shared" si="11"/>
        <v>-33.274230029411783</v>
      </c>
      <c r="AG96" s="10">
        <f t="shared" si="12"/>
        <v>-33.950915324619352</v>
      </c>
      <c r="AH96" s="10">
        <f t="shared" si="13"/>
        <v>-32.597544734204213</v>
      </c>
      <c r="AK96" s="38">
        <f t="shared" si="14"/>
        <v>-31.180450663590779</v>
      </c>
      <c r="AL96" s="38">
        <f t="shared" si="15"/>
        <v>-31.304391477777763</v>
      </c>
      <c r="AM96" s="38">
        <f t="shared" si="16"/>
        <v>-31.056509849403795</v>
      </c>
      <c r="AN96" s="38">
        <f t="shared" si="17"/>
        <v>-31.428332291964743</v>
      </c>
      <c r="AO96" s="38">
        <f t="shared" si="18"/>
        <v>-30.932569035216815</v>
      </c>
      <c r="AP96" s="38">
        <f t="shared" si="19"/>
        <v>-31.552273106151727</v>
      </c>
      <c r="AQ96" s="38">
        <f t="shared" si="20"/>
        <v>-30.808628221029831</v>
      </c>
    </row>
    <row r="97" spans="1:43">
      <c r="A97" s="3">
        <v>96</v>
      </c>
      <c r="B97" s="28">
        <v>39778</v>
      </c>
      <c r="C97" s="16">
        <v>7.6999999999999999E-2</v>
      </c>
      <c r="D97" s="4" t="s">
        <v>40</v>
      </c>
      <c r="E97" s="139" t="s">
        <v>41</v>
      </c>
      <c r="F97" s="19">
        <v>-33.41818</v>
      </c>
      <c r="G97" s="17">
        <v>33.65927655172343</v>
      </c>
      <c r="H97" s="17">
        <v>-31.100336325999997</v>
      </c>
      <c r="I97" s="8">
        <v>-31.288916620000006</v>
      </c>
      <c r="J97" s="19">
        <v>-33.469650000000001</v>
      </c>
      <c r="K97" s="17">
        <v>-31.079940429999997</v>
      </c>
      <c r="L97" s="59"/>
      <c r="N97"/>
      <c r="O97"/>
      <c r="P97"/>
      <c r="AC97" s="10"/>
      <c r="AD97" s="10"/>
      <c r="AE97" s="10"/>
      <c r="AF97" s="15">
        <f t="shared" si="11"/>
        <v>-33.274230029411783</v>
      </c>
      <c r="AG97" s="10">
        <f t="shared" si="12"/>
        <v>-33.950915324619352</v>
      </c>
      <c r="AH97" s="10">
        <f t="shared" si="13"/>
        <v>-32.597544734204213</v>
      </c>
      <c r="AK97" s="38">
        <f t="shared" si="14"/>
        <v>-31.180450663590779</v>
      </c>
      <c r="AL97" s="38">
        <f t="shared" si="15"/>
        <v>-31.304391477777763</v>
      </c>
      <c r="AM97" s="38">
        <f t="shared" si="16"/>
        <v>-31.056509849403795</v>
      </c>
      <c r="AN97" s="38">
        <f t="shared" si="17"/>
        <v>-31.428332291964743</v>
      </c>
      <c r="AO97" s="38">
        <f t="shared" si="18"/>
        <v>-30.932569035216815</v>
      </c>
      <c r="AP97" s="38">
        <f t="shared" si="19"/>
        <v>-31.552273106151727</v>
      </c>
      <c r="AQ97" s="38">
        <f t="shared" si="20"/>
        <v>-30.808628221029831</v>
      </c>
    </row>
    <row r="98" spans="1:43">
      <c r="A98" s="3">
        <v>97</v>
      </c>
      <c r="B98" s="28">
        <v>39778</v>
      </c>
      <c r="C98" s="16">
        <v>4.2000000000000003E-2</v>
      </c>
      <c r="D98" s="4" t="s">
        <v>42</v>
      </c>
      <c r="E98" s="139" t="s">
        <v>43</v>
      </c>
      <c r="F98" s="19">
        <v>-33.556080000000001</v>
      </c>
      <c r="G98" s="17">
        <v>33.817093039063714</v>
      </c>
      <c r="H98" s="17">
        <v>-31.241090856</v>
      </c>
      <c r="I98" s="8">
        <v>-31.288916620000006</v>
      </c>
      <c r="J98" s="19">
        <v>-33.652329999999999</v>
      </c>
      <c r="K98" s="17">
        <v>-31.264483765999994</v>
      </c>
      <c r="AF98" s="15">
        <f t="shared" si="11"/>
        <v>-33.274230029411783</v>
      </c>
      <c r="AG98" s="10">
        <f t="shared" si="12"/>
        <v>-33.950915324619352</v>
      </c>
      <c r="AH98" s="10">
        <f t="shared" si="13"/>
        <v>-32.597544734204213</v>
      </c>
      <c r="AK98" s="38">
        <f t="shared" si="14"/>
        <v>-31.180450663590779</v>
      </c>
      <c r="AL98" s="38">
        <f t="shared" si="15"/>
        <v>-31.304391477777763</v>
      </c>
      <c r="AM98" s="38">
        <f t="shared" si="16"/>
        <v>-31.056509849403795</v>
      </c>
      <c r="AN98" s="38">
        <f t="shared" si="17"/>
        <v>-31.428332291964743</v>
      </c>
      <c r="AO98" s="38">
        <f t="shared" si="18"/>
        <v>-30.932569035216815</v>
      </c>
      <c r="AP98" s="38">
        <f t="shared" si="19"/>
        <v>-31.552273106151727</v>
      </c>
      <c r="AQ98" s="38">
        <f t="shared" si="20"/>
        <v>-30.808628221029831</v>
      </c>
    </row>
    <row r="99" spans="1:43">
      <c r="A99" s="3">
        <v>98</v>
      </c>
      <c r="B99" s="28">
        <v>39778</v>
      </c>
      <c r="C99" s="16">
        <v>5.6000000000000001E-2</v>
      </c>
      <c r="D99" s="4" t="s">
        <v>31</v>
      </c>
      <c r="E99" s="139" t="s">
        <v>32</v>
      </c>
      <c r="F99" s="19">
        <v>-33.580300000000001</v>
      </c>
      <c r="G99" s="17">
        <v>31.240890109519555</v>
      </c>
      <c r="H99" s="17">
        <v>-31.26581221</v>
      </c>
      <c r="I99" s="8">
        <v>-31.288916620000006</v>
      </c>
      <c r="J99" s="19">
        <v>-33.658499999999997</v>
      </c>
      <c r="K99" s="17">
        <v>-31.270716699999998</v>
      </c>
      <c r="AF99" s="15">
        <f t="shared" si="11"/>
        <v>-33.274230029411783</v>
      </c>
      <c r="AG99" s="10">
        <f t="shared" si="12"/>
        <v>-33.950915324619352</v>
      </c>
      <c r="AH99" s="10">
        <f t="shared" si="13"/>
        <v>-32.597544734204213</v>
      </c>
      <c r="AK99" s="38">
        <f t="shared" si="14"/>
        <v>-31.180450663590779</v>
      </c>
      <c r="AL99" s="38">
        <f t="shared" si="15"/>
        <v>-31.304391477777763</v>
      </c>
      <c r="AM99" s="38">
        <f t="shared" si="16"/>
        <v>-31.056509849403795</v>
      </c>
      <c r="AN99" s="38">
        <f t="shared" si="17"/>
        <v>-31.428332291964743</v>
      </c>
      <c r="AO99" s="38">
        <f t="shared" si="18"/>
        <v>-30.932569035216815</v>
      </c>
      <c r="AP99" s="38">
        <f t="shared" si="19"/>
        <v>-31.552273106151727</v>
      </c>
      <c r="AQ99" s="38">
        <f t="shared" si="20"/>
        <v>-30.808628221029831</v>
      </c>
    </row>
    <row r="100" spans="1:43">
      <c r="A100" s="3">
        <v>99</v>
      </c>
      <c r="B100" s="67">
        <v>39786</v>
      </c>
      <c r="C100" s="70">
        <v>6.3E-2</v>
      </c>
      <c r="D100" s="71" t="s">
        <v>7</v>
      </c>
      <c r="E100" s="140" t="s">
        <v>28</v>
      </c>
      <c r="F100" s="24">
        <v>-33.437660000000001</v>
      </c>
      <c r="H100" s="17">
        <v>-31.150137623999999</v>
      </c>
      <c r="AF100" s="15">
        <f t="shared" si="11"/>
        <v>-33.274230029411783</v>
      </c>
      <c r="AG100" s="10">
        <f t="shared" si="12"/>
        <v>-33.950915324619352</v>
      </c>
      <c r="AH100" s="10">
        <f t="shared" si="13"/>
        <v>-32.597544734204213</v>
      </c>
      <c r="AK100" s="38">
        <f t="shared" si="14"/>
        <v>-31.180450663590779</v>
      </c>
      <c r="AL100" s="38">
        <f t="shared" si="15"/>
        <v>-31.304391477777763</v>
      </c>
      <c r="AM100" s="38">
        <f t="shared" si="16"/>
        <v>-31.056509849403795</v>
      </c>
      <c r="AN100" s="38">
        <f t="shared" si="17"/>
        <v>-31.428332291964743</v>
      </c>
      <c r="AO100" s="38">
        <f t="shared" si="18"/>
        <v>-30.932569035216815</v>
      </c>
      <c r="AP100" s="38">
        <f t="shared" si="19"/>
        <v>-31.552273106151727</v>
      </c>
      <c r="AQ100" s="38">
        <f t="shared" si="20"/>
        <v>-30.808628221029831</v>
      </c>
    </row>
    <row r="101" spans="1:43">
      <c r="A101" s="3">
        <v>100</v>
      </c>
      <c r="B101" s="67">
        <v>39786</v>
      </c>
      <c r="C101" s="70">
        <v>6.4000000000000001E-2</v>
      </c>
      <c r="D101" s="71" t="s">
        <v>33</v>
      </c>
      <c r="E101" s="140" t="s">
        <v>34</v>
      </c>
      <c r="F101" s="24">
        <v>-33.44979</v>
      </c>
      <c r="H101" s="17">
        <v>-31.162466556000002</v>
      </c>
      <c r="AF101" s="15">
        <f t="shared" si="11"/>
        <v>-33.274230029411783</v>
      </c>
      <c r="AG101" s="10">
        <f t="shared" si="12"/>
        <v>-33.950915324619352</v>
      </c>
      <c r="AH101" s="10">
        <f t="shared" si="13"/>
        <v>-32.597544734204213</v>
      </c>
      <c r="AK101" s="38">
        <f t="shared" si="14"/>
        <v>-31.180450663590779</v>
      </c>
      <c r="AL101" s="38">
        <f t="shared" si="15"/>
        <v>-31.304391477777763</v>
      </c>
      <c r="AM101" s="38">
        <f t="shared" si="16"/>
        <v>-31.056509849403795</v>
      </c>
      <c r="AN101" s="38">
        <f t="shared" si="17"/>
        <v>-31.428332291964743</v>
      </c>
      <c r="AO101" s="38">
        <f t="shared" si="18"/>
        <v>-30.932569035216815</v>
      </c>
      <c r="AP101" s="38">
        <f t="shared" si="19"/>
        <v>-31.552273106151727</v>
      </c>
      <c r="AQ101" s="38">
        <f t="shared" si="20"/>
        <v>-30.808628221029831</v>
      </c>
    </row>
    <row r="102" spans="1:43">
      <c r="A102" s="3">
        <v>101</v>
      </c>
      <c r="B102" s="67">
        <v>39786</v>
      </c>
      <c r="C102" s="70">
        <v>6.6000000000000003E-2</v>
      </c>
      <c r="D102" s="71" t="s">
        <v>35</v>
      </c>
      <c r="E102" s="140" t="s">
        <v>36</v>
      </c>
      <c r="F102" s="24">
        <v>-33.48319</v>
      </c>
      <c r="H102" s="17">
        <v>-31.196414315999998</v>
      </c>
      <c r="AF102" s="15">
        <f t="shared" si="11"/>
        <v>-33.274230029411783</v>
      </c>
      <c r="AG102" s="10">
        <f t="shared" si="12"/>
        <v>-33.950915324619352</v>
      </c>
      <c r="AH102" s="10">
        <f t="shared" si="13"/>
        <v>-32.597544734204213</v>
      </c>
      <c r="AK102" s="38">
        <f t="shared" si="14"/>
        <v>-31.180450663590779</v>
      </c>
      <c r="AL102" s="38">
        <f t="shared" si="15"/>
        <v>-31.304391477777763</v>
      </c>
      <c r="AM102" s="38">
        <f t="shared" si="16"/>
        <v>-31.056509849403795</v>
      </c>
      <c r="AN102" s="38">
        <f t="shared" si="17"/>
        <v>-31.428332291964743</v>
      </c>
      <c r="AO102" s="38">
        <f t="shared" si="18"/>
        <v>-30.932569035216815</v>
      </c>
      <c r="AP102" s="38">
        <f t="shared" si="19"/>
        <v>-31.552273106151727</v>
      </c>
      <c r="AQ102" s="38">
        <f t="shared" si="20"/>
        <v>-30.808628221029831</v>
      </c>
    </row>
    <row r="103" spans="1:43">
      <c r="A103" s="3">
        <v>102</v>
      </c>
      <c r="B103" s="67">
        <v>39786</v>
      </c>
      <c r="C103" s="70">
        <v>5.1999999999999998E-2</v>
      </c>
      <c r="D103" s="71" t="s">
        <v>23</v>
      </c>
      <c r="E103" s="140" t="s">
        <v>37</v>
      </c>
      <c r="F103" s="24">
        <v>-33.471710000000002</v>
      </c>
      <c r="H103" s="17">
        <v>-31.184746044000004</v>
      </c>
      <c r="AF103" s="15">
        <f t="shared" si="11"/>
        <v>-33.274230029411783</v>
      </c>
      <c r="AG103" s="10">
        <f t="shared" si="12"/>
        <v>-33.950915324619352</v>
      </c>
      <c r="AH103" s="10">
        <f t="shared" si="13"/>
        <v>-32.597544734204213</v>
      </c>
      <c r="AK103" s="38">
        <f t="shared" si="14"/>
        <v>-31.180450663590779</v>
      </c>
      <c r="AL103" s="38">
        <f t="shared" si="15"/>
        <v>-31.304391477777763</v>
      </c>
      <c r="AM103" s="38">
        <f t="shared" si="16"/>
        <v>-31.056509849403795</v>
      </c>
      <c r="AN103" s="38">
        <f t="shared" si="17"/>
        <v>-31.428332291964743</v>
      </c>
      <c r="AO103" s="38">
        <f t="shared" si="18"/>
        <v>-30.932569035216815</v>
      </c>
      <c r="AP103" s="38">
        <f t="shared" si="19"/>
        <v>-31.552273106151727</v>
      </c>
      <c r="AQ103" s="38">
        <f t="shared" si="20"/>
        <v>-30.808628221029831</v>
      </c>
    </row>
    <row r="104" spans="1:43">
      <c r="A104" s="3">
        <v>103</v>
      </c>
      <c r="B104" s="67">
        <v>39786</v>
      </c>
      <c r="C104" s="70">
        <v>5.2999999999999999E-2</v>
      </c>
      <c r="D104" s="71" t="s">
        <v>29</v>
      </c>
      <c r="E104" s="140" t="s">
        <v>30</v>
      </c>
      <c r="F104" s="24">
        <v>-33.524030000000003</v>
      </c>
      <c r="H104" s="17">
        <v>-31.237924092000004</v>
      </c>
      <c r="AF104" s="15">
        <f t="shared" si="11"/>
        <v>-33.274230029411783</v>
      </c>
      <c r="AG104" s="10">
        <f t="shared" si="12"/>
        <v>-33.950915324619352</v>
      </c>
      <c r="AH104" s="10">
        <f t="shared" si="13"/>
        <v>-32.597544734204213</v>
      </c>
      <c r="AK104" s="38">
        <f t="shared" si="14"/>
        <v>-31.180450663590779</v>
      </c>
      <c r="AL104" s="38">
        <f t="shared" si="15"/>
        <v>-31.304391477777763</v>
      </c>
      <c r="AM104" s="38">
        <f t="shared" si="16"/>
        <v>-31.056509849403795</v>
      </c>
      <c r="AN104" s="38">
        <f t="shared" si="17"/>
        <v>-31.428332291964743</v>
      </c>
      <c r="AO104" s="38">
        <f t="shared" si="18"/>
        <v>-30.932569035216815</v>
      </c>
      <c r="AP104" s="38">
        <f t="shared" si="19"/>
        <v>-31.552273106151727</v>
      </c>
      <c r="AQ104" s="38">
        <f t="shared" si="20"/>
        <v>-30.808628221029831</v>
      </c>
    </row>
    <row r="105" spans="1:43">
      <c r="A105" s="3">
        <v>104</v>
      </c>
      <c r="B105" s="67">
        <v>39786</v>
      </c>
      <c r="C105" s="70">
        <v>7.9000000000000001E-2</v>
      </c>
      <c r="D105" s="71" t="s">
        <v>38</v>
      </c>
      <c r="E105" s="140" t="s">
        <v>39</v>
      </c>
      <c r="F105" s="24">
        <v>-33.472169999999998</v>
      </c>
      <c r="H105" s="17">
        <v>-31.185213588</v>
      </c>
      <c r="AF105" s="15">
        <f t="shared" si="11"/>
        <v>-33.274230029411783</v>
      </c>
      <c r="AG105" s="10">
        <f t="shared" si="12"/>
        <v>-33.950915324619352</v>
      </c>
      <c r="AH105" s="10">
        <f t="shared" si="13"/>
        <v>-32.597544734204213</v>
      </c>
      <c r="AK105" s="38">
        <f t="shared" si="14"/>
        <v>-31.180450663590779</v>
      </c>
      <c r="AL105" s="38">
        <f t="shared" si="15"/>
        <v>-31.304391477777763</v>
      </c>
      <c r="AM105" s="38">
        <f t="shared" si="16"/>
        <v>-31.056509849403795</v>
      </c>
      <c r="AN105" s="38">
        <f t="shared" si="17"/>
        <v>-31.428332291964743</v>
      </c>
      <c r="AO105" s="38">
        <f t="shared" si="18"/>
        <v>-30.932569035216815</v>
      </c>
      <c r="AP105" s="38">
        <f t="shared" si="19"/>
        <v>-31.552273106151727</v>
      </c>
      <c r="AQ105" s="38">
        <f t="shared" si="20"/>
        <v>-30.808628221029831</v>
      </c>
    </row>
    <row r="106" spans="1:43">
      <c r="A106" s="3">
        <v>105</v>
      </c>
      <c r="B106" s="67">
        <v>39786</v>
      </c>
      <c r="C106" s="70">
        <v>9.5000000000000001E-2</v>
      </c>
      <c r="D106" s="71" t="s">
        <v>40</v>
      </c>
      <c r="E106" s="140" t="s">
        <v>41</v>
      </c>
      <c r="F106" s="24">
        <v>-33.352130000000002</v>
      </c>
      <c r="H106" s="17">
        <v>-31.063204932000001</v>
      </c>
      <c r="AF106" s="15">
        <f t="shared" si="11"/>
        <v>-33.274230029411783</v>
      </c>
      <c r="AG106" s="10">
        <f t="shared" si="12"/>
        <v>-33.950915324619352</v>
      </c>
      <c r="AH106" s="10">
        <f t="shared" si="13"/>
        <v>-32.597544734204213</v>
      </c>
      <c r="AK106" s="38">
        <f t="shared" si="14"/>
        <v>-31.180450663590779</v>
      </c>
      <c r="AL106" s="38">
        <f t="shared" si="15"/>
        <v>-31.304391477777763</v>
      </c>
      <c r="AM106" s="38">
        <f t="shared" si="16"/>
        <v>-31.056509849403795</v>
      </c>
      <c r="AN106" s="38">
        <f t="shared" si="17"/>
        <v>-31.428332291964743</v>
      </c>
      <c r="AO106" s="38">
        <f t="shared" si="18"/>
        <v>-30.932569035216815</v>
      </c>
      <c r="AP106" s="38">
        <f t="shared" si="19"/>
        <v>-31.552273106151727</v>
      </c>
      <c r="AQ106" s="38">
        <f t="shared" si="20"/>
        <v>-30.808628221029831</v>
      </c>
    </row>
    <row r="107" spans="1:43">
      <c r="A107" s="3">
        <v>106</v>
      </c>
      <c r="B107" s="67">
        <v>39786</v>
      </c>
      <c r="C107" s="70">
        <v>6.6000000000000003E-2</v>
      </c>
      <c r="D107" s="71" t="s">
        <v>42</v>
      </c>
      <c r="E107" s="140" t="s">
        <v>43</v>
      </c>
      <c r="F107" s="24">
        <v>-33.489519999999999</v>
      </c>
      <c r="H107" s="17">
        <v>-31.202848127999996</v>
      </c>
      <c r="AF107" s="15">
        <f t="shared" si="11"/>
        <v>-33.274230029411783</v>
      </c>
      <c r="AG107" s="10">
        <f t="shared" si="12"/>
        <v>-33.950915324619352</v>
      </c>
      <c r="AH107" s="10">
        <f t="shared" si="13"/>
        <v>-32.597544734204213</v>
      </c>
      <c r="AK107" s="38">
        <f t="shared" si="14"/>
        <v>-31.180450663590779</v>
      </c>
      <c r="AL107" s="38">
        <f t="shared" si="15"/>
        <v>-31.304391477777763</v>
      </c>
      <c r="AM107" s="38">
        <f t="shared" si="16"/>
        <v>-31.056509849403795</v>
      </c>
      <c r="AN107" s="38">
        <f t="shared" si="17"/>
        <v>-31.428332291964743</v>
      </c>
      <c r="AO107" s="38">
        <f t="shared" si="18"/>
        <v>-30.932569035216815</v>
      </c>
      <c r="AP107" s="38">
        <f t="shared" si="19"/>
        <v>-31.552273106151727</v>
      </c>
      <c r="AQ107" s="38">
        <f t="shared" si="20"/>
        <v>-30.808628221029831</v>
      </c>
    </row>
    <row r="108" spans="1:43">
      <c r="A108" s="3">
        <v>107</v>
      </c>
      <c r="B108" s="67">
        <v>39786</v>
      </c>
      <c r="C108" s="70">
        <v>4.9000000000000002E-2</v>
      </c>
      <c r="D108" s="71" t="s">
        <v>31</v>
      </c>
      <c r="E108" s="140" t="s">
        <v>32</v>
      </c>
      <c r="F108" s="24">
        <v>-33.503210000000003</v>
      </c>
      <c r="H108" s="17">
        <v>-31.216762644000003</v>
      </c>
      <c r="AF108" s="15">
        <f t="shared" si="11"/>
        <v>-33.274230029411783</v>
      </c>
      <c r="AG108" s="10">
        <f t="shared" si="12"/>
        <v>-33.950915324619352</v>
      </c>
      <c r="AH108" s="10">
        <f t="shared" si="13"/>
        <v>-32.597544734204213</v>
      </c>
      <c r="AK108" s="38">
        <f t="shared" si="14"/>
        <v>-31.180450663590779</v>
      </c>
      <c r="AL108" s="38">
        <f t="shared" si="15"/>
        <v>-31.304391477777763</v>
      </c>
      <c r="AM108" s="38">
        <f t="shared" si="16"/>
        <v>-31.056509849403795</v>
      </c>
      <c r="AN108" s="38">
        <f t="shared" si="17"/>
        <v>-31.428332291964743</v>
      </c>
      <c r="AO108" s="38">
        <f t="shared" si="18"/>
        <v>-30.932569035216815</v>
      </c>
      <c r="AP108" s="38">
        <f t="shared" si="19"/>
        <v>-31.552273106151727</v>
      </c>
      <c r="AQ108" s="38">
        <f t="shared" si="20"/>
        <v>-30.808628221029831</v>
      </c>
    </row>
    <row r="109" spans="1:43">
      <c r="A109" s="3">
        <v>108</v>
      </c>
      <c r="B109" s="67">
        <v>39793</v>
      </c>
      <c r="C109" s="70">
        <v>5.0999999999999997E-2</v>
      </c>
      <c r="D109" s="71" t="s">
        <v>7</v>
      </c>
      <c r="E109" s="140" t="s">
        <v>28</v>
      </c>
      <c r="F109" s="24">
        <v>-33.557360000000003</v>
      </c>
      <c r="G109" s="24"/>
      <c r="H109" s="69">
        <v>-31.249446696000007</v>
      </c>
      <c r="J109" s="24">
        <v>-33.623669999999997</v>
      </c>
      <c r="K109" s="72"/>
      <c r="AF109" s="15">
        <f t="shared" si="11"/>
        <v>-33.274230029411783</v>
      </c>
      <c r="AG109" s="10">
        <f t="shared" si="12"/>
        <v>-33.950915324619352</v>
      </c>
      <c r="AH109" s="10">
        <f t="shared" si="13"/>
        <v>-32.597544734204213</v>
      </c>
      <c r="AK109" s="38">
        <f t="shared" si="14"/>
        <v>-31.180450663590779</v>
      </c>
      <c r="AL109" s="38">
        <f t="shared" si="15"/>
        <v>-31.304391477777763</v>
      </c>
      <c r="AM109" s="38">
        <f t="shared" si="16"/>
        <v>-31.056509849403795</v>
      </c>
      <c r="AN109" s="38">
        <f t="shared" si="17"/>
        <v>-31.428332291964743</v>
      </c>
      <c r="AO109" s="38">
        <f t="shared" si="18"/>
        <v>-30.932569035216815</v>
      </c>
      <c r="AP109" s="38">
        <f t="shared" si="19"/>
        <v>-31.552273106151727</v>
      </c>
      <c r="AQ109" s="38">
        <f t="shared" si="20"/>
        <v>-30.808628221029831</v>
      </c>
    </row>
    <row r="110" spans="1:43">
      <c r="A110" s="3">
        <v>109</v>
      </c>
      <c r="B110" s="67">
        <v>39793</v>
      </c>
      <c r="C110" s="70">
        <v>5.3999999999999999E-2</v>
      </c>
      <c r="D110" s="71" t="s">
        <v>33</v>
      </c>
      <c r="E110" s="140" t="s">
        <v>34</v>
      </c>
      <c r="F110" s="24">
        <v>-33.459960000000002</v>
      </c>
      <c r="G110" s="24"/>
      <c r="H110" s="69">
        <v>-31.15096555600001</v>
      </c>
      <c r="J110" s="24">
        <v>-33.516930000000002</v>
      </c>
      <c r="K110" s="72"/>
      <c r="AF110" s="15">
        <f t="shared" si="11"/>
        <v>-33.274230029411783</v>
      </c>
      <c r="AG110" s="10">
        <f t="shared" si="12"/>
        <v>-33.950915324619352</v>
      </c>
      <c r="AH110" s="10">
        <f t="shared" si="13"/>
        <v>-32.597544734204213</v>
      </c>
      <c r="AK110" s="38">
        <f t="shared" si="14"/>
        <v>-31.180450663590779</v>
      </c>
      <c r="AL110" s="38">
        <f t="shared" si="15"/>
        <v>-31.304391477777763</v>
      </c>
      <c r="AM110" s="38">
        <f t="shared" si="16"/>
        <v>-31.056509849403795</v>
      </c>
      <c r="AN110" s="38">
        <f t="shared" si="17"/>
        <v>-31.428332291964743</v>
      </c>
      <c r="AO110" s="38">
        <f t="shared" si="18"/>
        <v>-30.932569035216815</v>
      </c>
      <c r="AP110" s="38">
        <f t="shared" si="19"/>
        <v>-31.552273106151727</v>
      </c>
      <c r="AQ110" s="38">
        <f t="shared" si="20"/>
        <v>-30.808628221029831</v>
      </c>
    </row>
    <row r="111" spans="1:43">
      <c r="A111" s="3">
        <v>110</v>
      </c>
      <c r="B111" s="67">
        <v>39793</v>
      </c>
      <c r="C111" s="70">
        <v>7.2999999999999995E-2</v>
      </c>
      <c r="D111" s="71" t="s">
        <v>35</v>
      </c>
      <c r="E111" s="140" t="s">
        <v>36</v>
      </c>
      <c r="F111" s="24">
        <v>-33.721469999999997</v>
      </c>
      <c r="G111" s="24"/>
      <c r="H111" s="69">
        <v>-31.415378316999998</v>
      </c>
      <c r="J111" s="24">
        <v>-33.769100000000002</v>
      </c>
      <c r="K111" s="72"/>
      <c r="AF111" s="15">
        <f t="shared" si="11"/>
        <v>-33.274230029411783</v>
      </c>
      <c r="AG111" s="10">
        <f t="shared" si="12"/>
        <v>-33.950915324619352</v>
      </c>
      <c r="AH111" s="10">
        <f t="shared" si="13"/>
        <v>-32.597544734204213</v>
      </c>
      <c r="AK111" s="38">
        <f t="shared" si="14"/>
        <v>-31.180450663590779</v>
      </c>
      <c r="AL111" s="38">
        <f t="shared" si="15"/>
        <v>-31.304391477777763</v>
      </c>
      <c r="AM111" s="38">
        <f t="shared" si="16"/>
        <v>-31.056509849403795</v>
      </c>
      <c r="AN111" s="38">
        <f t="shared" si="17"/>
        <v>-31.428332291964743</v>
      </c>
      <c r="AO111" s="38">
        <f t="shared" si="18"/>
        <v>-30.932569035216815</v>
      </c>
      <c r="AP111" s="38">
        <f t="shared" si="19"/>
        <v>-31.552273106151727</v>
      </c>
      <c r="AQ111" s="38">
        <f t="shared" si="20"/>
        <v>-30.808628221029831</v>
      </c>
    </row>
    <row r="112" spans="1:43">
      <c r="A112" s="3">
        <v>111</v>
      </c>
      <c r="B112" s="67">
        <v>39793</v>
      </c>
      <c r="C112" s="70">
        <v>6.6000000000000003E-2</v>
      </c>
      <c r="D112" s="71" t="s">
        <v>23</v>
      </c>
      <c r="E112" s="140" t="s">
        <v>37</v>
      </c>
      <c r="F112" s="24">
        <v>-33.419629999999998</v>
      </c>
      <c r="G112" s="24"/>
      <c r="H112" s="69">
        <v>-31.110187893000003</v>
      </c>
      <c r="J112" s="24">
        <v>-33.467649999999999</v>
      </c>
      <c r="K112" s="72"/>
      <c r="AF112" s="15">
        <f t="shared" si="11"/>
        <v>-33.274230029411783</v>
      </c>
      <c r="AG112" s="10">
        <f t="shared" si="12"/>
        <v>-33.950915324619352</v>
      </c>
      <c r="AH112" s="10">
        <f t="shared" si="13"/>
        <v>-32.597544734204213</v>
      </c>
      <c r="AK112" s="38">
        <f t="shared" si="14"/>
        <v>-31.180450663590779</v>
      </c>
      <c r="AL112" s="38">
        <f t="shared" si="15"/>
        <v>-31.304391477777763</v>
      </c>
      <c r="AM112" s="38">
        <f t="shared" si="16"/>
        <v>-31.056509849403795</v>
      </c>
      <c r="AN112" s="38">
        <f t="shared" si="17"/>
        <v>-31.428332291964743</v>
      </c>
      <c r="AO112" s="38">
        <f t="shared" si="18"/>
        <v>-30.932569035216815</v>
      </c>
      <c r="AP112" s="38">
        <f t="shared" si="19"/>
        <v>-31.552273106151727</v>
      </c>
      <c r="AQ112" s="38">
        <f t="shared" si="20"/>
        <v>-30.808628221029831</v>
      </c>
    </row>
    <row r="113" spans="1:43">
      <c r="A113" s="3">
        <v>112</v>
      </c>
      <c r="B113" s="67">
        <v>39793</v>
      </c>
      <c r="C113" s="70">
        <v>6.6000000000000003E-2</v>
      </c>
      <c r="D113" s="71" t="s">
        <v>29</v>
      </c>
      <c r="E113" s="140" t="s">
        <v>30</v>
      </c>
      <c r="F113" s="24">
        <v>-33.429479999999998</v>
      </c>
      <c r="G113" s="24"/>
      <c r="H113" s="69">
        <v>-31.120147228</v>
      </c>
      <c r="J113" s="24">
        <v>-33.472250000000003</v>
      </c>
      <c r="K113" s="72"/>
      <c r="AF113" s="15">
        <f t="shared" si="11"/>
        <v>-33.274230029411783</v>
      </c>
      <c r="AG113" s="10">
        <f t="shared" si="12"/>
        <v>-33.950915324619352</v>
      </c>
      <c r="AH113" s="10">
        <f t="shared" si="13"/>
        <v>-32.597544734204213</v>
      </c>
      <c r="AK113" s="38">
        <f t="shared" si="14"/>
        <v>-31.180450663590779</v>
      </c>
      <c r="AL113" s="38">
        <f t="shared" si="15"/>
        <v>-31.304391477777763</v>
      </c>
      <c r="AM113" s="38">
        <f t="shared" si="16"/>
        <v>-31.056509849403795</v>
      </c>
      <c r="AN113" s="38">
        <f t="shared" si="17"/>
        <v>-31.428332291964743</v>
      </c>
      <c r="AO113" s="38">
        <f t="shared" si="18"/>
        <v>-30.932569035216815</v>
      </c>
      <c r="AP113" s="38">
        <f t="shared" si="19"/>
        <v>-31.552273106151727</v>
      </c>
      <c r="AQ113" s="38">
        <f t="shared" si="20"/>
        <v>-30.808628221029831</v>
      </c>
    </row>
    <row r="114" spans="1:43">
      <c r="A114" s="3">
        <v>113</v>
      </c>
      <c r="B114" s="67">
        <v>39793</v>
      </c>
      <c r="C114" s="70">
        <v>0.06</v>
      </c>
      <c r="D114" s="71" t="s">
        <v>38</v>
      </c>
      <c r="E114" s="140" t="s">
        <v>39</v>
      </c>
      <c r="F114" s="24">
        <v>-33.545630000000003</v>
      </c>
      <c r="G114" s="24"/>
      <c r="H114" s="69">
        <v>-31.237586493000009</v>
      </c>
      <c r="J114" s="24">
        <v>-33.600969999999997</v>
      </c>
      <c r="K114" s="72"/>
      <c r="AF114" s="15">
        <f t="shared" si="11"/>
        <v>-33.274230029411783</v>
      </c>
      <c r="AG114" s="10">
        <f t="shared" si="12"/>
        <v>-33.950915324619352</v>
      </c>
      <c r="AH114" s="10">
        <f t="shared" si="13"/>
        <v>-32.597544734204213</v>
      </c>
      <c r="AK114" s="38">
        <f t="shared" si="14"/>
        <v>-31.180450663590779</v>
      </c>
      <c r="AL114" s="38">
        <f t="shared" si="15"/>
        <v>-31.304391477777763</v>
      </c>
      <c r="AM114" s="38">
        <f t="shared" si="16"/>
        <v>-31.056509849403795</v>
      </c>
      <c r="AN114" s="38">
        <f t="shared" si="17"/>
        <v>-31.428332291964743</v>
      </c>
      <c r="AO114" s="38">
        <f t="shared" si="18"/>
        <v>-30.932569035216815</v>
      </c>
      <c r="AP114" s="38">
        <f t="shared" si="19"/>
        <v>-31.552273106151727</v>
      </c>
      <c r="AQ114" s="38">
        <f t="shared" si="20"/>
        <v>-30.808628221029831</v>
      </c>
    </row>
    <row r="115" spans="1:43">
      <c r="A115" s="3">
        <v>114</v>
      </c>
      <c r="B115" s="67">
        <v>39793</v>
      </c>
      <c r="C115" s="70">
        <v>0.104</v>
      </c>
      <c r="D115" s="71" t="s">
        <v>40</v>
      </c>
      <c r="E115" s="140" t="s">
        <v>41</v>
      </c>
      <c r="F115" s="24">
        <v>-33.099060000000001</v>
      </c>
      <c r="G115" s="24"/>
      <c r="H115" s="69">
        <v>-30.786059566000006</v>
      </c>
      <c r="J115" s="24">
        <v>-33.127899999999997</v>
      </c>
      <c r="K115" s="72"/>
      <c r="AF115" s="15">
        <f t="shared" si="11"/>
        <v>-33.274230029411783</v>
      </c>
      <c r="AG115" s="10">
        <f t="shared" si="12"/>
        <v>-33.950915324619352</v>
      </c>
      <c r="AH115" s="10">
        <f t="shared" si="13"/>
        <v>-32.597544734204213</v>
      </c>
      <c r="AK115" s="38">
        <f t="shared" si="14"/>
        <v>-31.180450663590779</v>
      </c>
      <c r="AL115" s="38">
        <f t="shared" si="15"/>
        <v>-31.304391477777763</v>
      </c>
      <c r="AM115" s="38">
        <f t="shared" si="16"/>
        <v>-31.056509849403795</v>
      </c>
      <c r="AN115" s="38">
        <f t="shared" si="17"/>
        <v>-31.428332291964743</v>
      </c>
      <c r="AO115" s="38">
        <f t="shared" si="18"/>
        <v>-30.932569035216815</v>
      </c>
      <c r="AP115" s="38">
        <f t="shared" si="19"/>
        <v>-31.552273106151727</v>
      </c>
      <c r="AQ115" s="38">
        <f t="shared" si="20"/>
        <v>-30.808628221029831</v>
      </c>
    </row>
    <row r="116" spans="1:43">
      <c r="A116" s="3">
        <v>115</v>
      </c>
      <c r="B116" s="67">
        <v>39793</v>
      </c>
      <c r="C116" s="70">
        <v>6.2E-2</v>
      </c>
      <c r="D116" s="71" t="s">
        <v>42</v>
      </c>
      <c r="E116" s="140" t="s">
        <v>43</v>
      </c>
      <c r="F116" s="24">
        <v>-33.566200000000002</v>
      </c>
      <c r="G116" s="24"/>
      <c r="H116" s="69">
        <v>-31.258384820000011</v>
      </c>
      <c r="J116" s="24">
        <v>-33.619700000000002</v>
      </c>
      <c r="K116" s="72"/>
      <c r="AF116" s="15">
        <f t="shared" si="11"/>
        <v>-33.274230029411783</v>
      </c>
      <c r="AG116" s="10">
        <f t="shared" si="12"/>
        <v>-33.950915324619352</v>
      </c>
      <c r="AH116" s="10">
        <f t="shared" si="13"/>
        <v>-32.597544734204213</v>
      </c>
      <c r="AK116" s="38">
        <f t="shared" si="14"/>
        <v>-31.180450663590779</v>
      </c>
      <c r="AL116" s="38">
        <f t="shared" si="15"/>
        <v>-31.304391477777763</v>
      </c>
      <c r="AM116" s="38">
        <f t="shared" si="16"/>
        <v>-31.056509849403795</v>
      </c>
      <c r="AN116" s="38">
        <f t="shared" si="17"/>
        <v>-31.428332291964743</v>
      </c>
      <c r="AO116" s="38">
        <f t="shared" si="18"/>
        <v>-30.932569035216815</v>
      </c>
      <c r="AP116" s="38">
        <f t="shared" si="19"/>
        <v>-31.552273106151727</v>
      </c>
      <c r="AQ116" s="38">
        <f t="shared" si="20"/>
        <v>-30.808628221029831</v>
      </c>
    </row>
    <row r="117" spans="1:43">
      <c r="A117" s="3">
        <v>116</v>
      </c>
      <c r="B117" s="67">
        <v>39793</v>
      </c>
      <c r="C117" s="70">
        <v>5.6000000000000001E-2</v>
      </c>
      <c r="D117" s="71" t="s">
        <v>31</v>
      </c>
      <c r="E117" s="140" t="s">
        <v>32</v>
      </c>
      <c r="F117" s="24">
        <v>-33.523949999999999</v>
      </c>
      <c r="G117" s="24"/>
      <c r="H117" s="69">
        <v>-31.215665845000004</v>
      </c>
      <c r="J117" s="24">
        <v>-33.58184</v>
      </c>
      <c r="K117" s="72"/>
      <c r="AF117" s="15">
        <f t="shared" si="11"/>
        <v>-33.274230029411783</v>
      </c>
      <c r="AG117" s="10">
        <f t="shared" si="12"/>
        <v>-33.950915324619352</v>
      </c>
      <c r="AH117" s="10">
        <f t="shared" si="13"/>
        <v>-32.597544734204213</v>
      </c>
      <c r="AK117" s="38">
        <f t="shared" si="14"/>
        <v>-31.180450663590779</v>
      </c>
      <c r="AL117" s="38">
        <f t="shared" si="15"/>
        <v>-31.304391477777763</v>
      </c>
      <c r="AM117" s="38">
        <f t="shared" si="16"/>
        <v>-31.056509849403795</v>
      </c>
      <c r="AN117" s="38">
        <f t="shared" si="17"/>
        <v>-31.428332291964743</v>
      </c>
      <c r="AO117" s="38">
        <f t="shared" si="18"/>
        <v>-30.932569035216815</v>
      </c>
      <c r="AP117" s="38">
        <f t="shared" si="19"/>
        <v>-31.552273106151727</v>
      </c>
      <c r="AQ117" s="38">
        <f t="shared" si="20"/>
        <v>-30.808628221029831</v>
      </c>
    </row>
    <row r="118" spans="1:43">
      <c r="A118" s="3">
        <v>117</v>
      </c>
      <c r="B118" s="67">
        <v>39804</v>
      </c>
      <c r="C118" s="70">
        <v>5.2999999999999999E-2</v>
      </c>
      <c r="D118" s="71" t="s">
        <v>7</v>
      </c>
      <c r="E118" s="140" t="s">
        <v>28</v>
      </c>
      <c r="F118" s="24">
        <v>-33.438290000000002</v>
      </c>
      <c r="H118" s="69">
        <v>-31.204025093999999</v>
      </c>
      <c r="I118" s="17"/>
      <c r="J118" s="22" t="s">
        <v>85</v>
      </c>
      <c r="AF118" s="15">
        <f t="shared" si="11"/>
        <v>-33.274230029411783</v>
      </c>
      <c r="AG118" s="10">
        <f t="shared" si="12"/>
        <v>-33.950915324619352</v>
      </c>
      <c r="AH118" s="10">
        <f t="shared" si="13"/>
        <v>-32.597544734204213</v>
      </c>
      <c r="AK118" s="38">
        <f t="shared" si="14"/>
        <v>-31.180450663590779</v>
      </c>
      <c r="AL118" s="38">
        <f t="shared" si="15"/>
        <v>-31.304391477777763</v>
      </c>
      <c r="AM118" s="38">
        <f t="shared" si="16"/>
        <v>-31.056509849403795</v>
      </c>
      <c r="AN118" s="38">
        <f t="shared" si="17"/>
        <v>-31.428332291964743</v>
      </c>
      <c r="AO118" s="38">
        <f t="shared" si="18"/>
        <v>-30.932569035216815</v>
      </c>
      <c r="AP118" s="38">
        <f t="shared" si="19"/>
        <v>-31.552273106151727</v>
      </c>
      <c r="AQ118" s="38">
        <f t="shared" si="20"/>
        <v>-30.808628221029831</v>
      </c>
    </row>
    <row r="119" spans="1:43">
      <c r="A119" s="3">
        <v>118</v>
      </c>
      <c r="B119" s="67">
        <v>39804</v>
      </c>
      <c r="C119" s="70">
        <v>6.3E-2</v>
      </c>
      <c r="D119" s="71" t="s">
        <v>33</v>
      </c>
      <c r="E119" s="140" t="s">
        <v>34</v>
      </c>
      <c r="F119" s="24">
        <v>-33.348950000000002</v>
      </c>
      <c r="H119" s="69">
        <v>-31.112129970000002</v>
      </c>
      <c r="I119" s="17"/>
      <c r="J119" s="22" t="s">
        <v>86</v>
      </c>
      <c r="AF119" s="15">
        <f t="shared" si="11"/>
        <v>-33.274230029411783</v>
      </c>
      <c r="AG119" s="10">
        <f t="shared" si="12"/>
        <v>-33.950915324619352</v>
      </c>
      <c r="AH119" s="10">
        <f t="shared" si="13"/>
        <v>-32.597544734204213</v>
      </c>
      <c r="AK119" s="38">
        <f t="shared" si="14"/>
        <v>-31.180450663590779</v>
      </c>
      <c r="AL119" s="38">
        <f t="shared" si="15"/>
        <v>-31.304391477777763</v>
      </c>
      <c r="AM119" s="38">
        <f t="shared" si="16"/>
        <v>-31.056509849403795</v>
      </c>
      <c r="AN119" s="38">
        <f t="shared" si="17"/>
        <v>-31.428332291964743</v>
      </c>
      <c r="AO119" s="38">
        <f t="shared" si="18"/>
        <v>-30.932569035216815</v>
      </c>
      <c r="AP119" s="38">
        <f t="shared" si="19"/>
        <v>-31.552273106151727</v>
      </c>
      <c r="AQ119" s="38">
        <f t="shared" si="20"/>
        <v>-30.808628221029831</v>
      </c>
    </row>
    <row r="120" spans="1:43">
      <c r="A120" s="3">
        <v>119</v>
      </c>
      <c r="B120" s="67">
        <v>39804</v>
      </c>
      <c r="C120" s="70">
        <v>4.5999999999999999E-2</v>
      </c>
      <c r="D120" s="71" t="s">
        <v>35</v>
      </c>
      <c r="E120" s="140" t="s">
        <v>36</v>
      </c>
      <c r="F120" s="24">
        <v>-33.419370000000001</v>
      </c>
      <c r="H120" s="69">
        <v>-31.184563981999997</v>
      </c>
      <c r="I120" s="17"/>
      <c r="J120" s="22" t="s">
        <v>84</v>
      </c>
      <c r="AF120" s="15">
        <f t="shared" si="11"/>
        <v>-33.274230029411783</v>
      </c>
      <c r="AG120" s="10">
        <f t="shared" si="12"/>
        <v>-33.950915324619352</v>
      </c>
      <c r="AH120" s="10">
        <f t="shared" si="13"/>
        <v>-32.597544734204213</v>
      </c>
      <c r="AK120" s="38">
        <f t="shared" si="14"/>
        <v>-31.180450663590779</v>
      </c>
      <c r="AL120" s="38">
        <f t="shared" si="15"/>
        <v>-31.304391477777763</v>
      </c>
      <c r="AM120" s="38">
        <f t="shared" si="16"/>
        <v>-31.056509849403795</v>
      </c>
      <c r="AN120" s="38">
        <f t="shared" si="17"/>
        <v>-31.428332291964743</v>
      </c>
      <c r="AO120" s="38">
        <f t="shared" si="18"/>
        <v>-30.932569035216815</v>
      </c>
      <c r="AP120" s="38">
        <f t="shared" si="19"/>
        <v>-31.552273106151727</v>
      </c>
      <c r="AQ120" s="38">
        <f t="shared" si="20"/>
        <v>-30.808628221029831</v>
      </c>
    </row>
    <row r="121" spans="1:43">
      <c r="A121" s="3">
        <v>120</v>
      </c>
      <c r="B121" s="67">
        <v>39804</v>
      </c>
      <c r="C121" s="70">
        <v>4.9000000000000002E-2</v>
      </c>
      <c r="D121" s="71" t="s">
        <v>23</v>
      </c>
      <c r="E121" s="140" t="s">
        <v>37</v>
      </c>
      <c r="F121" s="24">
        <v>-33.355220000000003</v>
      </c>
      <c r="H121" s="69">
        <v>-31.118579292000003</v>
      </c>
      <c r="I121" s="17"/>
      <c r="J121" s="22" t="s">
        <v>84</v>
      </c>
      <c r="AF121" s="15">
        <f t="shared" si="11"/>
        <v>-33.274230029411783</v>
      </c>
      <c r="AG121" s="10">
        <f t="shared" si="12"/>
        <v>-33.950915324619352</v>
      </c>
      <c r="AH121" s="10">
        <f t="shared" si="13"/>
        <v>-32.597544734204213</v>
      </c>
      <c r="AK121" s="38">
        <f t="shared" si="14"/>
        <v>-31.180450663590779</v>
      </c>
      <c r="AL121" s="38">
        <f t="shared" si="15"/>
        <v>-31.304391477777763</v>
      </c>
      <c r="AM121" s="38">
        <f t="shared" si="16"/>
        <v>-31.056509849403795</v>
      </c>
      <c r="AN121" s="38">
        <f t="shared" si="17"/>
        <v>-31.428332291964743</v>
      </c>
      <c r="AO121" s="38">
        <f t="shared" si="18"/>
        <v>-30.932569035216815</v>
      </c>
      <c r="AP121" s="38">
        <f t="shared" si="19"/>
        <v>-31.552273106151727</v>
      </c>
      <c r="AQ121" s="38">
        <f t="shared" si="20"/>
        <v>-30.808628221029831</v>
      </c>
    </row>
    <row r="122" spans="1:43">
      <c r="A122" s="3">
        <v>121</v>
      </c>
      <c r="B122" s="67">
        <v>39804</v>
      </c>
      <c r="C122" s="70">
        <v>5.2999999999999999E-2</v>
      </c>
      <c r="D122" s="71" t="s">
        <v>29</v>
      </c>
      <c r="E122" s="140" t="s">
        <v>30</v>
      </c>
      <c r="F122" s="24">
        <v>-33.403449999999999</v>
      </c>
      <c r="H122" s="69">
        <v>-31.168188669999996</v>
      </c>
      <c r="I122" s="17"/>
      <c r="J122" s="22" t="s">
        <v>84</v>
      </c>
      <c r="AF122" s="15">
        <f t="shared" si="11"/>
        <v>-33.274230029411783</v>
      </c>
      <c r="AG122" s="10">
        <f t="shared" si="12"/>
        <v>-33.950915324619352</v>
      </c>
      <c r="AH122" s="10">
        <f t="shared" si="13"/>
        <v>-32.597544734204213</v>
      </c>
      <c r="AK122" s="38">
        <f t="shared" si="14"/>
        <v>-31.180450663590779</v>
      </c>
      <c r="AL122" s="38">
        <f t="shared" si="15"/>
        <v>-31.304391477777763</v>
      </c>
      <c r="AM122" s="38">
        <f t="shared" si="16"/>
        <v>-31.056509849403795</v>
      </c>
      <c r="AN122" s="38">
        <f t="shared" si="17"/>
        <v>-31.428332291964743</v>
      </c>
      <c r="AO122" s="38">
        <f t="shared" si="18"/>
        <v>-30.932569035216815</v>
      </c>
      <c r="AP122" s="38">
        <f t="shared" si="19"/>
        <v>-31.552273106151727</v>
      </c>
      <c r="AQ122" s="38">
        <f t="shared" si="20"/>
        <v>-30.808628221029831</v>
      </c>
    </row>
    <row r="123" spans="1:43">
      <c r="A123" s="3">
        <v>122</v>
      </c>
      <c r="B123" s="67">
        <v>39804</v>
      </c>
      <c r="C123" s="70">
        <v>8.1000000000000003E-2</v>
      </c>
      <c r="D123" s="71" t="s">
        <v>38</v>
      </c>
      <c r="E123" s="140" t="s">
        <v>39</v>
      </c>
      <c r="F123" s="24">
        <v>-33.331000000000003</v>
      </c>
      <c r="H123" s="69">
        <v>-31.093666600000002</v>
      </c>
      <c r="I123" s="17"/>
      <c r="J123" s="22" t="s">
        <v>84</v>
      </c>
      <c r="AF123" s="15">
        <f t="shared" si="11"/>
        <v>-33.274230029411783</v>
      </c>
      <c r="AG123" s="10">
        <f t="shared" si="12"/>
        <v>-33.950915324619352</v>
      </c>
      <c r="AH123" s="10">
        <f t="shared" si="13"/>
        <v>-32.597544734204213</v>
      </c>
      <c r="AK123" s="38">
        <f t="shared" si="14"/>
        <v>-31.180450663590779</v>
      </c>
      <c r="AL123" s="38">
        <f t="shared" si="15"/>
        <v>-31.304391477777763</v>
      </c>
      <c r="AM123" s="38">
        <f t="shared" si="16"/>
        <v>-31.056509849403795</v>
      </c>
      <c r="AN123" s="38">
        <f t="shared" si="17"/>
        <v>-31.428332291964743</v>
      </c>
      <c r="AO123" s="38">
        <f t="shared" si="18"/>
        <v>-30.932569035216815</v>
      </c>
      <c r="AP123" s="38">
        <f t="shared" si="19"/>
        <v>-31.552273106151727</v>
      </c>
      <c r="AQ123" s="38">
        <f t="shared" si="20"/>
        <v>-30.808628221029831</v>
      </c>
    </row>
    <row r="124" spans="1:43">
      <c r="A124" s="3">
        <v>123</v>
      </c>
      <c r="B124" s="67">
        <v>39804</v>
      </c>
      <c r="C124" s="70">
        <v>5.3999999999999999E-2</v>
      </c>
      <c r="D124" s="71" t="s">
        <v>40</v>
      </c>
      <c r="E124" s="140" t="s">
        <v>41</v>
      </c>
      <c r="F124" s="24">
        <v>-33.404829999999997</v>
      </c>
      <c r="H124" s="69">
        <v>-31.169608137999997</v>
      </c>
      <c r="I124" s="17"/>
      <c r="J124" s="22" t="s">
        <v>84</v>
      </c>
      <c r="AF124" s="15">
        <f t="shared" si="11"/>
        <v>-33.274230029411783</v>
      </c>
      <c r="AG124" s="10">
        <f t="shared" si="12"/>
        <v>-33.950915324619352</v>
      </c>
      <c r="AH124" s="10">
        <f t="shared" si="13"/>
        <v>-32.597544734204213</v>
      </c>
      <c r="AK124" s="38">
        <f t="shared" si="14"/>
        <v>-31.180450663590779</v>
      </c>
      <c r="AL124" s="38">
        <f t="shared" si="15"/>
        <v>-31.304391477777763</v>
      </c>
      <c r="AM124" s="38">
        <f t="shared" si="16"/>
        <v>-31.056509849403795</v>
      </c>
      <c r="AN124" s="38">
        <f t="shared" si="17"/>
        <v>-31.428332291964743</v>
      </c>
      <c r="AO124" s="38">
        <f t="shared" si="18"/>
        <v>-30.932569035216815</v>
      </c>
      <c r="AP124" s="38">
        <f t="shared" si="19"/>
        <v>-31.552273106151727</v>
      </c>
      <c r="AQ124" s="38">
        <f t="shared" si="20"/>
        <v>-30.808628221029831</v>
      </c>
    </row>
    <row r="125" spans="1:43">
      <c r="A125" s="3">
        <v>124</v>
      </c>
      <c r="B125" s="67">
        <v>39804</v>
      </c>
      <c r="C125" s="70">
        <v>5.2999999999999999E-2</v>
      </c>
      <c r="D125" s="71" t="s">
        <v>42</v>
      </c>
      <c r="E125" s="140" t="s">
        <v>43</v>
      </c>
      <c r="F125" s="24">
        <v>-33.406480000000002</v>
      </c>
      <c r="H125" s="69">
        <v>-31.171305327999999</v>
      </c>
      <c r="I125" s="17"/>
      <c r="J125" s="22" t="s">
        <v>84</v>
      </c>
      <c r="AF125" s="15">
        <f t="shared" si="11"/>
        <v>-33.274230029411783</v>
      </c>
      <c r="AG125" s="10">
        <f t="shared" si="12"/>
        <v>-33.950915324619352</v>
      </c>
      <c r="AH125" s="10">
        <f t="shared" si="13"/>
        <v>-32.597544734204213</v>
      </c>
      <c r="AK125" s="38">
        <f t="shared" si="14"/>
        <v>-31.180450663590779</v>
      </c>
      <c r="AL125" s="38">
        <f t="shared" si="15"/>
        <v>-31.304391477777763</v>
      </c>
      <c r="AM125" s="38">
        <f t="shared" si="16"/>
        <v>-31.056509849403795</v>
      </c>
      <c r="AN125" s="38">
        <f t="shared" si="17"/>
        <v>-31.428332291964743</v>
      </c>
      <c r="AO125" s="38">
        <f t="shared" si="18"/>
        <v>-30.932569035216815</v>
      </c>
      <c r="AP125" s="38">
        <f t="shared" si="19"/>
        <v>-31.552273106151727</v>
      </c>
      <c r="AQ125" s="38">
        <f t="shared" si="20"/>
        <v>-30.808628221029831</v>
      </c>
    </row>
    <row r="126" spans="1:43">
      <c r="A126" s="3">
        <v>125</v>
      </c>
      <c r="B126" s="67">
        <v>39804</v>
      </c>
      <c r="C126" s="70">
        <v>5.5E-2</v>
      </c>
      <c r="D126" s="71" t="s">
        <v>31</v>
      </c>
      <c r="E126" s="140" t="s">
        <v>32</v>
      </c>
      <c r="F126" s="24">
        <v>-33.405999999999999</v>
      </c>
      <c r="H126" s="69">
        <v>-31.170811599999997</v>
      </c>
      <c r="I126" s="17"/>
      <c r="J126" s="22" t="s">
        <v>84</v>
      </c>
      <c r="AF126" s="15">
        <f t="shared" si="11"/>
        <v>-33.274230029411783</v>
      </c>
      <c r="AG126" s="10">
        <f t="shared" si="12"/>
        <v>-33.950915324619352</v>
      </c>
      <c r="AH126" s="10">
        <f t="shared" si="13"/>
        <v>-32.597544734204213</v>
      </c>
      <c r="AK126" s="38">
        <f t="shared" si="14"/>
        <v>-31.180450663590779</v>
      </c>
      <c r="AL126" s="38">
        <f t="shared" si="15"/>
        <v>-31.304391477777763</v>
      </c>
      <c r="AM126" s="38">
        <f t="shared" si="16"/>
        <v>-31.056509849403795</v>
      </c>
      <c r="AN126" s="38">
        <f t="shared" si="17"/>
        <v>-31.428332291964743</v>
      </c>
      <c r="AO126" s="38">
        <f t="shared" si="18"/>
        <v>-30.932569035216815</v>
      </c>
      <c r="AP126" s="38">
        <f t="shared" si="19"/>
        <v>-31.552273106151727</v>
      </c>
      <c r="AQ126" s="38">
        <f t="shared" si="20"/>
        <v>-30.808628221029831</v>
      </c>
    </row>
    <row r="127" spans="1:43">
      <c r="A127" s="3">
        <v>126</v>
      </c>
      <c r="B127" s="28">
        <v>39812</v>
      </c>
      <c r="C127" s="8">
        <v>8.3000000000000004E-2</v>
      </c>
      <c r="D127" s="5" t="s">
        <v>7</v>
      </c>
      <c r="E127" s="141" t="s">
        <v>28</v>
      </c>
      <c r="F127" s="82">
        <v>-33.456270000000004</v>
      </c>
      <c r="G127" s="69">
        <v>41.827760533802014</v>
      </c>
      <c r="H127" s="69">
        <v>-31.190665368000005</v>
      </c>
      <c r="I127" s="69">
        <v>-31.288916620000006</v>
      </c>
      <c r="J127" s="69">
        <v>-33.5032</v>
      </c>
      <c r="K127" s="69">
        <v>-31.184833280000003</v>
      </c>
      <c r="AF127" s="15">
        <f t="shared" si="11"/>
        <v>-33.274230029411783</v>
      </c>
      <c r="AG127" s="10">
        <f t="shared" si="12"/>
        <v>-33.950915324619352</v>
      </c>
      <c r="AH127" s="10">
        <f t="shared" si="13"/>
        <v>-32.597544734204213</v>
      </c>
      <c r="AK127" s="38">
        <f t="shared" si="14"/>
        <v>-31.180450663590779</v>
      </c>
      <c r="AL127" s="38">
        <f t="shared" si="15"/>
        <v>-31.304391477777763</v>
      </c>
      <c r="AM127" s="38">
        <f t="shared" si="16"/>
        <v>-31.056509849403795</v>
      </c>
      <c r="AN127" s="38">
        <f t="shared" si="17"/>
        <v>-31.428332291964743</v>
      </c>
      <c r="AO127" s="38">
        <f t="shared" si="18"/>
        <v>-30.932569035216815</v>
      </c>
      <c r="AP127" s="38">
        <f t="shared" si="19"/>
        <v>-31.552273106151727</v>
      </c>
      <c r="AQ127" s="38">
        <f t="shared" si="20"/>
        <v>-30.808628221029831</v>
      </c>
    </row>
    <row r="128" spans="1:43">
      <c r="A128" s="3">
        <v>127</v>
      </c>
      <c r="B128" s="28">
        <v>39812</v>
      </c>
      <c r="C128" s="8">
        <v>7.5999999999999998E-2</v>
      </c>
      <c r="D128" s="5" t="s">
        <v>33</v>
      </c>
      <c r="E128" s="141" t="s">
        <v>34</v>
      </c>
      <c r="F128" s="82">
        <v>-33.380600000000001</v>
      </c>
      <c r="G128" s="69">
        <v>41.923998631104311</v>
      </c>
      <c r="H128" s="69">
        <v>-31.113603040000001</v>
      </c>
      <c r="I128" s="69">
        <v>-31.288916620000006</v>
      </c>
      <c r="J128" s="69">
        <v>-33.431220000000003</v>
      </c>
      <c r="K128" s="69">
        <v>-31.112104688000006</v>
      </c>
      <c r="AF128" s="15">
        <f t="shared" si="11"/>
        <v>-33.274230029411783</v>
      </c>
      <c r="AG128" s="10">
        <f t="shared" si="12"/>
        <v>-33.950915324619352</v>
      </c>
      <c r="AH128" s="10">
        <f t="shared" si="13"/>
        <v>-32.597544734204213</v>
      </c>
      <c r="AK128" s="38">
        <f t="shared" si="14"/>
        <v>-31.180450663590779</v>
      </c>
      <c r="AL128" s="38">
        <f t="shared" si="15"/>
        <v>-31.304391477777763</v>
      </c>
      <c r="AM128" s="38">
        <f t="shared" si="16"/>
        <v>-31.056509849403795</v>
      </c>
      <c r="AN128" s="38">
        <f t="shared" si="17"/>
        <v>-31.428332291964743</v>
      </c>
      <c r="AO128" s="38">
        <f t="shared" si="18"/>
        <v>-30.932569035216815</v>
      </c>
      <c r="AP128" s="38">
        <f t="shared" si="19"/>
        <v>-31.552273106151727</v>
      </c>
      <c r="AQ128" s="38">
        <f t="shared" si="20"/>
        <v>-30.808628221029831</v>
      </c>
    </row>
    <row r="129" spans="1:43">
      <c r="A129" s="3">
        <v>128</v>
      </c>
      <c r="B129" s="28">
        <v>39812</v>
      </c>
      <c r="C129" s="8">
        <v>7.8E-2</v>
      </c>
      <c r="D129" s="5" t="s">
        <v>35</v>
      </c>
      <c r="E129" s="141" t="s">
        <v>36</v>
      </c>
      <c r="F129" s="82">
        <v>-33.575290000000003</v>
      </c>
      <c r="G129" s="69">
        <v>41.447943122134248</v>
      </c>
      <c r="H129" s="69">
        <v>-31.311875336</v>
      </c>
      <c r="I129" s="69">
        <v>-31.288916620000006</v>
      </c>
      <c r="J129" s="69">
        <v>-33.626550000000002</v>
      </c>
      <c r="K129" s="69">
        <v>-31.30946612</v>
      </c>
      <c r="AF129" s="15">
        <f t="shared" si="11"/>
        <v>-33.274230029411783</v>
      </c>
      <c r="AG129" s="10">
        <f t="shared" si="12"/>
        <v>-33.950915324619352</v>
      </c>
      <c r="AH129" s="10">
        <f t="shared" si="13"/>
        <v>-32.597544734204213</v>
      </c>
      <c r="AK129" s="38">
        <f t="shared" si="14"/>
        <v>-31.180450663590779</v>
      </c>
      <c r="AL129" s="38">
        <f t="shared" si="15"/>
        <v>-31.304391477777763</v>
      </c>
      <c r="AM129" s="38">
        <f t="shared" si="16"/>
        <v>-31.056509849403795</v>
      </c>
      <c r="AN129" s="38">
        <f t="shared" si="17"/>
        <v>-31.428332291964743</v>
      </c>
      <c r="AO129" s="38">
        <f t="shared" si="18"/>
        <v>-30.932569035216815</v>
      </c>
      <c r="AP129" s="38">
        <f t="shared" si="19"/>
        <v>-31.552273106151727</v>
      </c>
      <c r="AQ129" s="38">
        <f t="shared" si="20"/>
        <v>-30.808628221029831</v>
      </c>
    </row>
    <row r="130" spans="1:43">
      <c r="A130" s="3">
        <v>129</v>
      </c>
      <c r="B130" s="28">
        <v>39812</v>
      </c>
      <c r="C130" s="8">
        <v>7.9000000000000001E-2</v>
      </c>
      <c r="D130" s="5" t="s">
        <v>23</v>
      </c>
      <c r="E130" s="141" t="s">
        <v>37</v>
      </c>
      <c r="F130" s="82">
        <v>-33.620649999999998</v>
      </c>
      <c r="G130" s="69">
        <v>41.426733877237467</v>
      </c>
      <c r="H130" s="69">
        <v>-31.358069959999995</v>
      </c>
      <c r="I130" s="69">
        <v>-31.288916620000006</v>
      </c>
      <c r="J130" s="69">
        <v>-33.671599999999998</v>
      </c>
      <c r="K130" s="69">
        <v>-31.354984640000001</v>
      </c>
      <c r="AF130" s="15">
        <f t="shared" ref="AF130:AF193" si="21">$AE$2</f>
        <v>-33.274230029411783</v>
      </c>
      <c r="AG130" s="10">
        <f t="shared" ref="AG130:AG193" si="22">$AE$2-(3*$AE$3)</f>
        <v>-33.950915324619352</v>
      </c>
      <c r="AH130" s="10">
        <f t="shared" ref="AH130:AH193" si="23">$AE$2+(3*$AE$3)</f>
        <v>-32.597544734204213</v>
      </c>
      <c r="AK130" s="38">
        <f t="shared" ref="AK130:AK193" si="24">$M$47</f>
        <v>-31.180450663590779</v>
      </c>
      <c r="AL130" s="38">
        <f t="shared" ref="AL130:AL193" si="25">$M$47-$M$48</f>
        <v>-31.304391477777763</v>
      </c>
      <c r="AM130" s="38">
        <f t="shared" ref="AM130:AM193" si="26">$M$47+$M$48</f>
        <v>-31.056509849403795</v>
      </c>
      <c r="AN130" s="38">
        <f t="shared" ref="AN130:AN193" si="27">$M$47-(2*$M$48)</f>
        <v>-31.428332291964743</v>
      </c>
      <c r="AO130" s="38">
        <f t="shared" ref="AO130:AO193" si="28">$M$47+(2*$M$48)</f>
        <v>-30.932569035216815</v>
      </c>
      <c r="AP130" s="38">
        <f t="shared" ref="AP130:AP193" si="29">$M$47-(3*$M$48)</f>
        <v>-31.552273106151727</v>
      </c>
      <c r="AQ130" s="38">
        <f t="shared" ref="AQ130:AQ193" si="30">$M$47+(3*$M$48)</f>
        <v>-30.808628221029831</v>
      </c>
    </row>
    <row r="131" spans="1:43">
      <c r="A131" s="3">
        <v>130</v>
      </c>
      <c r="B131" s="28">
        <v>39812</v>
      </c>
      <c r="C131" s="8">
        <v>7.2999999999999995E-2</v>
      </c>
      <c r="D131" s="5" t="s">
        <v>29</v>
      </c>
      <c r="E131" s="141" t="s">
        <v>30</v>
      </c>
      <c r="F131" s="82">
        <v>-33.677979999999998</v>
      </c>
      <c r="G131" s="69">
        <v>39.247482395661969</v>
      </c>
      <c r="H131" s="69">
        <v>-31.416454831999999</v>
      </c>
      <c r="I131" s="69">
        <v>-31.288916620000006</v>
      </c>
      <c r="J131" s="69">
        <v>-33.736699999999999</v>
      </c>
      <c r="K131" s="69">
        <v>-31.420761680000002</v>
      </c>
      <c r="AF131" s="15">
        <f t="shared" si="21"/>
        <v>-33.274230029411783</v>
      </c>
      <c r="AG131" s="10">
        <f t="shared" si="22"/>
        <v>-33.950915324619352</v>
      </c>
      <c r="AH131" s="10">
        <f t="shared" si="23"/>
        <v>-32.597544734204213</v>
      </c>
      <c r="AK131" s="38">
        <f t="shared" si="24"/>
        <v>-31.180450663590779</v>
      </c>
      <c r="AL131" s="38">
        <f t="shared" si="25"/>
        <v>-31.304391477777763</v>
      </c>
      <c r="AM131" s="38">
        <f t="shared" si="26"/>
        <v>-31.056509849403795</v>
      </c>
      <c r="AN131" s="38">
        <f t="shared" si="27"/>
        <v>-31.428332291964743</v>
      </c>
      <c r="AO131" s="38">
        <f t="shared" si="28"/>
        <v>-30.932569035216815</v>
      </c>
      <c r="AP131" s="38">
        <f t="shared" si="29"/>
        <v>-31.552273106151727</v>
      </c>
      <c r="AQ131" s="38">
        <f t="shared" si="30"/>
        <v>-30.808628221029831</v>
      </c>
    </row>
    <row r="132" spans="1:43">
      <c r="A132" s="3">
        <v>131</v>
      </c>
      <c r="B132" s="28">
        <v>39812</v>
      </c>
      <c r="C132" s="8">
        <v>8.5999999999999993E-2</v>
      </c>
      <c r="D132" s="5" t="s">
        <v>38</v>
      </c>
      <c r="E132" s="141" t="s">
        <v>39</v>
      </c>
      <c r="F132" s="82">
        <v>-33.405180000000001</v>
      </c>
      <c r="G132" s="69">
        <v>43.096863225840814</v>
      </c>
      <c r="H132" s="69">
        <v>-31.138635311999998</v>
      </c>
      <c r="I132" s="69">
        <v>-31.288916620000006</v>
      </c>
      <c r="J132" s="69">
        <v>-33.448810000000002</v>
      </c>
      <c r="K132" s="69">
        <v>-31.129877623999999</v>
      </c>
      <c r="AF132" s="15">
        <f t="shared" si="21"/>
        <v>-33.274230029411783</v>
      </c>
      <c r="AG132" s="10">
        <f t="shared" si="22"/>
        <v>-33.950915324619352</v>
      </c>
      <c r="AH132" s="10">
        <f t="shared" si="23"/>
        <v>-32.597544734204213</v>
      </c>
      <c r="AK132" s="38">
        <f t="shared" si="24"/>
        <v>-31.180450663590779</v>
      </c>
      <c r="AL132" s="38">
        <f t="shared" si="25"/>
        <v>-31.304391477777763</v>
      </c>
      <c r="AM132" s="38">
        <f t="shared" si="26"/>
        <v>-31.056509849403795</v>
      </c>
      <c r="AN132" s="38">
        <f t="shared" si="27"/>
        <v>-31.428332291964743</v>
      </c>
      <c r="AO132" s="38">
        <f t="shared" si="28"/>
        <v>-30.932569035216815</v>
      </c>
      <c r="AP132" s="38">
        <f t="shared" si="29"/>
        <v>-31.552273106151727</v>
      </c>
      <c r="AQ132" s="38">
        <f t="shared" si="30"/>
        <v>-30.808628221029831</v>
      </c>
    </row>
    <row r="133" spans="1:43">
      <c r="A133" s="3">
        <v>132</v>
      </c>
      <c r="B133" s="28">
        <v>39812</v>
      </c>
      <c r="C133" s="8">
        <v>0.1</v>
      </c>
      <c r="D133" s="5" t="s">
        <v>40</v>
      </c>
      <c r="E133" s="141" t="s">
        <v>41</v>
      </c>
      <c r="F133" s="17">
        <v>-33.241579999999999</v>
      </c>
      <c r="G133" s="69">
        <v>42.342449336251406</v>
      </c>
      <c r="H133" s="69">
        <v>-30.972025072000001</v>
      </c>
      <c r="I133" s="69">
        <v>-31.288916620000006</v>
      </c>
      <c r="J133" s="69">
        <v>-33.278849999999998</v>
      </c>
      <c r="K133" s="69">
        <v>-30.958150039999996</v>
      </c>
      <c r="AF133" s="15">
        <f t="shared" si="21"/>
        <v>-33.274230029411783</v>
      </c>
      <c r="AG133" s="10">
        <f t="shared" si="22"/>
        <v>-33.950915324619352</v>
      </c>
      <c r="AH133" s="10">
        <f t="shared" si="23"/>
        <v>-32.597544734204213</v>
      </c>
      <c r="AK133" s="38">
        <f t="shared" si="24"/>
        <v>-31.180450663590779</v>
      </c>
      <c r="AL133" s="38">
        <f t="shared" si="25"/>
        <v>-31.304391477777763</v>
      </c>
      <c r="AM133" s="38">
        <f t="shared" si="26"/>
        <v>-31.056509849403795</v>
      </c>
      <c r="AN133" s="38">
        <f t="shared" si="27"/>
        <v>-31.428332291964743</v>
      </c>
      <c r="AO133" s="38">
        <f t="shared" si="28"/>
        <v>-30.932569035216815</v>
      </c>
      <c r="AP133" s="38">
        <f t="shared" si="29"/>
        <v>-31.552273106151727</v>
      </c>
      <c r="AQ133" s="38">
        <f t="shared" si="30"/>
        <v>-30.808628221029831</v>
      </c>
    </row>
    <row r="134" spans="1:43">
      <c r="A134" s="3">
        <v>133</v>
      </c>
      <c r="B134" s="28">
        <v>39812</v>
      </c>
      <c r="C134" s="8">
        <v>7.0000000000000007E-2</v>
      </c>
      <c r="D134" s="5" t="s">
        <v>42</v>
      </c>
      <c r="E134" s="141" t="s">
        <v>43</v>
      </c>
      <c r="F134" s="17">
        <v>-33.409199999999998</v>
      </c>
      <c r="G134" s="69">
        <v>40.538016483496143</v>
      </c>
      <c r="H134" s="69">
        <v>-31.142729279999998</v>
      </c>
      <c r="I134" s="69">
        <v>-31.288916620000006</v>
      </c>
      <c r="J134" s="69">
        <v>-33.466320000000003</v>
      </c>
      <c r="K134" s="69">
        <v>-31.147569728000004</v>
      </c>
      <c r="AF134" s="15">
        <f t="shared" si="21"/>
        <v>-33.274230029411783</v>
      </c>
      <c r="AG134" s="10">
        <f t="shared" si="22"/>
        <v>-33.950915324619352</v>
      </c>
      <c r="AH134" s="10">
        <f t="shared" si="23"/>
        <v>-32.597544734204213</v>
      </c>
      <c r="AK134" s="38">
        <f t="shared" si="24"/>
        <v>-31.180450663590779</v>
      </c>
      <c r="AL134" s="38">
        <f t="shared" si="25"/>
        <v>-31.304391477777763</v>
      </c>
      <c r="AM134" s="38">
        <f t="shared" si="26"/>
        <v>-31.056509849403795</v>
      </c>
      <c r="AN134" s="38">
        <f t="shared" si="27"/>
        <v>-31.428332291964743</v>
      </c>
      <c r="AO134" s="38">
        <f t="shared" si="28"/>
        <v>-30.932569035216815</v>
      </c>
      <c r="AP134" s="38">
        <f t="shared" si="29"/>
        <v>-31.552273106151727</v>
      </c>
      <c r="AQ134" s="38">
        <f t="shared" si="30"/>
        <v>-30.808628221029831</v>
      </c>
    </row>
    <row r="135" spans="1:43">
      <c r="A135" s="3">
        <v>134</v>
      </c>
      <c r="B135" s="28">
        <v>39812</v>
      </c>
      <c r="C135" s="8">
        <v>7.5999999999999998E-2</v>
      </c>
      <c r="D135" s="5" t="s">
        <v>31</v>
      </c>
      <c r="E135" s="141" t="s">
        <v>32</v>
      </c>
      <c r="F135" s="82">
        <v>-33.336910000000003</v>
      </c>
      <c r="G135" s="69">
        <v>43.810690488295144</v>
      </c>
      <c r="H135" s="69">
        <v>-31.069109144000002</v>
      </c>
      <c r="I135" s="69">
        <v>-31.288916620000006</v>
      </c>
      <c r="J135" s="69">
        <v>-33.385039999999996</v>
      </c>
      <c r="K135" s="69">
        <v>-31.065444415999995</v>
      </c>
      <c r="AF135" s="15">
        <f t="shared" si="21"/>
        <v>-33.274230029411783</v>
      </c>
      <c r="AG135" s="10">
        <f t="shared" si="22"/>
        <v>-33.950915324619352</v>
      </c>
      <c r="AH135" s="10">
        <f t="shared" si="23"/>
        <v>-32.597544734204213</v>
      </c>
      <c r="AK135" s="38">
        <f t="shared" si="24"/>
        <v>-31.180450663590779</v>
      </c>
      <c r="AL135" s="38">
        <f t="shared" si="25"/>
        <v>-31.304391477777763</v>
      </c>
      <c r="AM135" s="38">
        <f t="shared" si="26"/>
        <v>-31.056509849403795</v>
      </c>
      <c r="AN135" s="38">
        <f t="shared" si="27"/>
        <v>-31.428332291964743</v>
      </c>
      <c r="AO135" s="38">
        <f t="shared" si="28"/>
        <v>-30.932569035216815</v>
      </c>
      <c r="AP135" s="38">
        <f t="shared" si="29"/>
        <v>-31.552273106151727</v>
      </c>
      <c r="AQ135" s="38">
        <f t="shared" si="30"/>
        <v>-30.808628221029831</v>
      </c>
    </row>
    <row r="136" spans="1:43">
      <c r="A136" s="3">
        <v>135</v>
      </c>
      <c r="B136" s="28">
        <v>39828</v>
      </c>
      <c r="C136" s="16">
        <v>4.2000000000000003E-2</v>
      </c>
      <c r="D136" s="4" t="s">
        <v>100</v>
      </c>
      <c r="E136" s="139" t="s">
        <v>81</v>
      </c>
      <c r="F136" s="19">
        <v>-33.349379999999996</v>
      </c>
      <c r="G136" s="22" t="s">
        <v>114</v>
      </c>
      <c r="H136" s="17">
        <f>(1.0262*F136)+3.0929</f>
        <v>-31.130233755999996</v>
      </c>
      <c r="I136" s="77">
        <v>-31.288916620000006</v>
      </c>
      <c r="J136" s="19">
        <v>-33.517139999999998</v>
      </c>
      <c r="K136" s="17">
        <f t="shared" ref="K136:K144" si="31">(1.0043*J136)+2.524</f>
        <v>-31.137263701999998</v>
      </c>
      <c r="AF136" s="15">
        <f t="shared" si="21"/>
        <v>-33.274230029411783</v>
      </c>
      <c r="AG136" s="10">
        <f t="shared" si="22"/>
        <v>-33.950915324619352</v>
      </c>
      <c r="AH136" s="10">
        <f t="shared" si="23"/>
        <v>-32.597544734204213</v>
      </c>
      <c r="AK136" s="38">
        <f t="shared" si="24"/>
        <v>-31.180450663590779</v>
      </c>
      <c r="AL136" s="38">
        <f t="shared" si="25"/>
        <v>-31.304391477777763</v>
      </c>
      <c r="AM136" s="38">
        <f t="shared" si="26"/>
        <v>-31.056509849403795</v>
      </c>
      <c r="AN136" s="38">
        <f t="shared" si="27"/>
        <v>-31.428332291964743</v>
      </c>
      <c r="AO136" s="38">
        <f t="shared" si="28"/>
        <v>-30.932569035216815</v>
      </c>
      <c r="AP136" s="38">
        <f t="shared" si="29"/>
        <v>-31.552273106151727</v>
      </c>
      <c r="AQ136" s="38">
        <f t="shared" si="30"/>
        <v>-30.808628221029831</v>
      </c>
    </row>
    <row r="137" spans="1:43">
      <c r="A137" s="3">
        <v>136</v>
      </c>
      <c r="B137" s="67">
        <v>39828</v>
      </c>
      <c r="C137" s="70">
        <v>3.2000000000000001E-2</v>
      </c>
      <c r="D137" s="71" t="s">
        <v>102</v>
      </c>
      <c r="E137" s="140" t="s">
        <v>81</v>
      </c>
      <c r="F137" s="24">
        <v>-33.467950000000002</v>
      </c>
      <c r="H137" s="17">
        <f t="shared" ref="H137:H143" si="32">(1.0262*F137)+3.0929</f>
        <v>-31.251910290000005</v>
      </c>
      <c r="I137" s="8">
        <v>-31.288916620000006</v>
      </c>
      <c r="J137" s="24">
        <v>-33.692239999999998</v>
      </c>
      <c r="K137" s="17">
        <f t="shared" si="31"/>
        <v>-31.313116631999996</v>
      </c>
      <c r="AF137" s="15">
        <f t="shared" si="21"/>
        <v>-33.274230029411783</v>
      </c>
      <c r="AG137" s="10">
        <f t="shared" si="22"/>
        <v>-33.950915324619352</v>
      </c>
      <c r="AH137" s="10">
        <f t="shared" si="23"/>
        <v>-32.597544734204213</v>
      </c>
      <c r="AK137" s="38">
        <f t="shared" si="24"/>
        <v>-31.180450663590779</v>
      </c>
      <c r="AL137" s="38">
        <f t="shared" si="25"/>
        <v>-31.304391477777763</v>
      </c>
      <c r="AM137" s="38">
        <f t="shared" si="26"/>
        <v>-31.056509849403795</v>
      </c>
      <c r="AN137" s="38">
        <f t="shared" si="27"/>
        <v>-31.428332291964743</v>
      </c>
      <c r="AO137" s="38">
        <f t="shared" si="28"/>
        <v>-30.932569035216815</v>
      </c>
      <c r="AP137" s="38">
        <f t="shared" si="29"/>
        <v>-31.552273106151727</v>
      </c>
      <c r="AQ137" s="38">
        <f t="shared" si="30"/>
        <v>-30.808628221029831</v>
      </c>
    </row>
    <row r="138" spans="1:43">
      <c r="A138" s="3">
        <v>137</v>
      </c>
      <c r="B138" s="67">
        <v>39828</v>
      </c>
      <c r="C138" s="70">
        <v>1.9E-2</v>
      </c>
      <c r="D138" s="71" t="s">
        <v>103</v>
      </c>
      <c r="E138" s="140" t="s">
        <v>81</v>
      </c>
      <c r="F138" s="24">
        <v>-33.347799999999999</v>
      </c>
      <c r="H138" s="17">
        <f t="shared" si="32"/>
        <v>-31.128612359999998</v>
      </c>
      <c r="I138" s="8">
        <v>-31.288916620000006</v>
      </c>
      <c r="J138" s="24">
        <v>-33.717779999999998</v>
      </c>
      <c r="K138" s="17">
        <f t="shared" si="31"/>
        <v>-31.338766453999995</v>
      </c>
      <c r="AF138" s="15">
        <f t="shared" si="21"/>
        <v>-33.274230029411783</v>
      </c>
      <c r="AG138" s="10">
        <f t="shared" si="22"/>
        <v>-33.950915324619352</v>
      </c>
      <c r="AH138" s="10">
        <f t="shared" si="23"/>
        <v>-32.597544734204213</v>
      </c>
      <c r="AK138" s="38">
        <f t="shared" si="24"/>
        <v>-31.180450663590779</v>
      </c>
      <c r="AL138" s="38">
        <f t="shared" si="25"/>
        <v>-31.304391477777763</v>
      </c>
      <c r="AM138" s="38">
        <f t="shared" si="26"/>
        <v>-31.056509849403795</v>
      </c>
      <c r="AN138" s="38">
        <f t="shared" si="27"/>
        <v>-31.428332291964743</v>
      </c>
      <c r="AO138" s="38">
        <f t="shared" si="28"/>
        <v>-30.932569035216815</v>
      </c>
      <c r="AP138" s="38">
        <f t="shared" si="29"/>
        <v>-31.552273106151727</v>
      </c>
      <c r="AQ138" s="38">
        <f t="shared" si="30"/>
        <v>-30.808628221029831</v>
      </c>
    </row>
    <row r="139" spans="1:43">
      <c r="A139" s="3">
        <v>138</v>
      </c>
      <c r="B139" s="67">
        <v>39828</v>
      </c>
      <c r="C139" s="70">
        <v>4.4999999999999998E-2</v>
      </c>
      <c r="D139" s="71" t="s">
        <v>104</v>
      </c>
      <c r="E139" s="140" t="s">
        <v>81</v>
      </c>
      <c r="F139" s="24">
        <v>-33.400979999999997</v>
      </c>
      <c r="H139" s="17">
        <f t="shared" si="32"/>
        <v>-31.183185675999994</v>
      </c>
      <c r="I139" s="8">
        <v>-31.288916619999998</v>
      </c>
      <c r="J139" s="24">
        <v>-33.554949999999998</v>
      </c>
      <c r="K139" s="17">
        <f t="shared" si="31"/>
        <v>-31.175236284999997</v>
      </c>
      <c r="AF139" s="15">
        <f t="shared" si="21"/>
        <v>-33.274230029411783</v>
      </c>
      <c r="AG139" s="10">
        <f t="shared" si="22"/>
        <v>-33.950915324619352</v>
      </c>
      <c r="AH139" s="10">
        <f t="shared" si="23"/>
        <v>-32.597544734204213</v>
      </c>
      <c r="AK139" s="38">
        <f t="shared" si="24"/>
        <v>-31.180450663590779</v>
      </c>
      <c r="AL139" s="38">
        <f t="shared" si="25"/>
        <v>-31.304391477777763</v>
      </c>
      <c r="AM139" s="38">
        <f t="shared" si="26"/>
        <v>-31.056509849403795</v>
      </c>
      <c r="AN139" s="38">
        <f t="shared" si="27"/>
        <v>-31.428332291964743</v>
      </c>
      <c r="AO139" s="38">
        <f t="shared" si="28"/>
        <v>-30.932569035216815</v>
      </c>
      <c r="AP139" s="38">
        <f t="shared" si="29"/>
        <v>-31.552273106151727</v>
      </c>
      <c r="AQ139" s="38">
        <f t="shared" si="30"/>
        <v>-30.808628221029831</v>
      </c>
    </row>
    <row r="140" spans="1:43">
      <c r="A140" s="3">
        <v>139</v>
      </c>
      <c r="B140" s="28">
        <v>39828</v>
      </c>
      <c r="C140" s="16">
        <v>6.6000000000000003E-2</v>
      </c>
      <c r="D140" s="4" t="s">
        <v>9</v>
      </c>
      <c r="E140" s="139" t="s">
        <v>81</v>
      </c>
      <c r="F140" s="19">
        <v>-33.226570000000002</v>
      </c>
      <c r="H140" s="17">
        <f>(1.0262*F140)+3.0929</f>
        <v>-31.004206134</v>
      </c>
      <c r="I140" s="77">
        <v>-31.288916619999998</v>
      </c>
      <c r="J140" s="19">
        <v>-33.324689999999997</v>
      </c>
      <c r="K140" s="17">
        <f t="shared" si="31"/>
        <v>-30.943986166999991</v>
      </c>
      <c r="AF140" s="15">
        <f t="shared" si="21"/>
        <v>-33.274230029411783</v>
      </c>
      <c r="AG140" s="10">
        <f t="shared" si="22"/>
        <v>-33.950915324619352</v>
      </c>
      <c r="AH140" s="10">
        <f t="shared" si="23"/>
        <v>-32.597544734204213</v>
      </c>
      <c r="AK140" s="38">
        <f t="shared" si="24"/>
        <v>-31.180450663590779</v>
      </c>
      <c r="AL140" s="38">
        <f t="shared" si="25"/>
        <v>-31.304391477777763</v>
      </c>
      <c r="AM140" s="38">
        <f t="shared" si="26"/>
        <v>-31.056509849403795</v>
      </c>
      <c r="AN140" s="38">
        <f t="shared" si="27"/>
        <v>-31.428332291964743</v>
      </c>
      <c r="AO140" s="38">
        <f t="shared" si="28"/>
        <v>-30.932569035216815</v>
      </c>
      <c r="AP140" s="38">
        <f t="shared" si="29"/>
        <v>-31.552273106151727</v>
      </c>
      <c r="AQ140" s="38">
        <f t="shared" si="30"/>
        <v>-30.808628221029831</v>
      </c>
    </row>
    <row r="141" spans="1:43">
      <c r="A141" s="3">
        <v>140</v>
      </c>
      <c r="B141" s="67">
        <v>39828</v>
      </c>
      <c r="C141" s="70">
        <v>4.1000000000000002E-2</v>
      </c>
      <c r="D141" s="71" t="s">
        <v>105</v>
      </c>
      <c r="E141" s="140" t="s">
        <v>81</v>
      </c>
      <c r="F141" s="24">
        <v>-33.389060000000001</v>
      </c>
      <c r="H141" s="17">
        <f t="shared" si="32"/>
        <v>-31.170953372</v>
      </c>
      <c r="I141" s="8">
        <v>-31.288916619999998</v>
      </c>
      <c r="J141" s="24">
        <v>-33.53134</v>
      </c>
      <c r="K141" s="17">
        <f t="shared" si="31"/>
        <v>-31.151524762000001</v>
      </c>
      <c r="AF141" s="15">
        <f t="shared" si="21"/>
        <v>-33.274230029411783</v>
      </c>
      <c r="AG141" s="10">
        <f t="shared" si="22"/>
        <v>-33.950915324619352</v>
      </c>
      <c r="AH141" s="10">
        <f t="shared" si="23"/>
        <v>-32.597544734204213</v>
      </c>
      <c r="AK141" s="38">
        <f t="shared" si="24"/>
        <v>-31.180450663590779</v>
      </c>
      <c r="AL141" s="38">
        <f t="shared" si="25"/>
        <v>-31.304391477777763</v>
      </c>
      <c r="AM141" s="38">
        <f t="shared" si="26"/>
        <v>-31.056509849403795</v>
      </c>
      <c r="AN141" s="38">
        <f t="shared" si="27"/>
        <v>-31.428332291964743</v>
      </c>
      <c r="AO141" s="38">
        <f t="shared" si="28"/>
        <v>-30.932569035216815</v>
      </c>
      <c r="AP141" s="38">
        <f t="shared" si="29"/>
        <v>-31.552273106151727</v>
      </c>
      <c r="AQ141" s="38">
        <f t="shared" si="30"/>
        <v>-30.808628221029831</v>
      </c>
    </row>
    <row r="142" spans="1:43">
      <c r="A142" s="3">
        <v>141</v>
      </c>
      <c r="B142" s="67">
        <v>39828</v>
      </c>
      <c r="C142" s="70">
        <v>3.2000000000000001E-2</v>
      </c>
      <c r="D142" s="71" t="s">
        <v>11</v>
      </c>
      <c r="E142" s="140" t="s">
        <v>81</v>
      </c>
      <c r="F142" s="24">
        <v>-33.48124</v>
      </c>
      <c r="H142" s="17">
        <f t="shared" si="32"/>
        <v>-31.265548488</v>
      </c>
      <c r="I142" s="8">
        <v>-31.288916619999998</v>
      </c>
      <c r="J142" s="24">
        <v>-33.698079999999997</v>
      </c>
      <c r="K142" s="17">
        <f t="shared" si="31"/>
        <v>-31.318981743999998</v>
      </c>
      <c r="AF142" s="15">
        <f t="shared" si="21"/>
        <v>-33.274230029411783</v>
      </c>
      <c r="AG142" s="10">
        <f t="shared" si="22"/>
        <v>-33.950915324619352</v>
      </c>
      <c r="AH142" s="10">
        <f t="shared" si="23"/>
        <v>-32.597544734204213</v>
      </c>
      <c r="AK142" s="38">
        <f t="shared" si="24"/>
        <v>-31.180450663590779</v>
      </c>
      <c r="AL142" s="38">
        <f t="shared" si="25"/>
        <v>-31.304391477777763</v>
      </c>
      <c r="AM142" s="38">
        <f t="shared" si="26"/>
        <v>-31.056509849403795</v>
      </c>
      <c r="AN142" s="38">
        <f t="shared" si="27"/>
        <v>-31.428332291964743</v>
      </c>
      <c r="AO142" s="38">
        <f t="shared" si="28"/>
        <v>-30.932569035216815</v>
      </c>
      <c r="AP142" s="38">
        <f t="shared" si="29"/>
        <v>-31.552273106151727</v>
      </c>
      <c r="AQ142" s="38">
        <f t="shared" si="30"/>
        <v>-30.808628221029831</v>
      </c>
    </row>
    <row r="143" spans="1:43">
      <c r="A143" s="3">
        <v>142</v>
      </c>
      <c r="B143" s="67">
        <v>39828</v>
      </c>
      <c r="C143" s="70">
        <v>5.1999999999999998E-2</v>
      </c>
      <c r="D143" s="71" t="s">
        <v>17</v>
      </c>
      <c r="E143" s="140" t="s">
        <v>81</v>
      </c>
      <c r="F143" s="24">
        <v>-33.350740000000002</v>
      </c>
      <c r="H143" s="17">
        <f t="shared" si="32"/>
        <v>-31.131629388</v>
      </c>
      <c r="I143" s="8">
        <v>-31.288916619999998</v>
      </c>
      <c r="J143" s="24">
        <v>-33.483370000000001</v>
      </c>
      <c r="K143" s="17">
        <f t="shared" si="31"/>
        <v>-31.103348490999998</v>
      </c>
      <c r="AF143" s="15">
        <f t="shared" si="21"/>
        <v>-33.274230029411783</v>
      </c>
      <c r="AG143" s="10">
        <f t="shared" si="22"/>
        <v>-33.950915324619352</v>
      </c>
      <c r="AH143" s="10">
        <f t="shared" si="23"/>
        <v>-32.597544734204213</v>
      </c>
      <c r="AK143" s="38">
        <f t="shared" si="24"/>
        <v>-31.180450663590779</v>
      </c>
      <c r="AL143" s="38">
        <f t="shared" si="25"/>
        <v>-31.304391477777763</v>
      </c>
      <c r="AM143" s="38">
        <f t="shared" si="26"/>
        <v>-31.056509849403795</v>
      </c>
      <c r="AN143" s="38">
        <f t="shared" si="27"/>
        <v>-31.428332291964743</v>
      </c>
      <c r="AO143" s="38">
        <f t="shared" si="28"/>
        <v>-30.932569035216815</v>
      </c>
      <c r="AP143" s="38">
        <f t="shared" si="29"/>
        <v>-31.552273106151727</v>
      </c>
      <c r="AQ143" s="38">
        <f t="shared" si="30"/>
        <v>-30.808628221029831</v>
      </c>
    </row>
    <row r="144" spans="1:43">
      <c r="A144" s="3">
        <v>143</v>
      </c>
      <c r="B144" s="28">
        <v>39828</v>
      </c>
      <c r="C144" s="16">
        <v>3.4000000000000002E-2</v>
      </c>
      <c r="D144" s="4" t="s">
        <v>101</v>
      </c>
      <c r="E144" s="139" t="s">
        <v>81</v>
      </c>
      <c r="F144" s="19">
        <v>-33.515149999999998</v>
      </c>
      <c r="H144" s="17">
        <f>(1.0262*F144)+3.0929</f>
        <v>-31.300346929999996</v>
      </c>
      <c r="I144" s="77">
        <v>-31.288916619999998</v>
      </c>
      <c r="J144" s="19">
        <v>-33.699669999999998</v>
      </c>
      <c r="K144" s="17">
        <f t="shared" si="31"/>
        <v>-31.320578580999992</v>
      </c>
      <c r="AF144" s="15">
        <f t="shared" si="21"/>
        <v>-33.274230029411783</v>
      </c>
      <c r="AG144" s="10">
        <f t="shared" si="22"/>
        <v>-33.950915324619352</v>
      </c>
      <c r="AH144" s="10">
        <f t="shared" si="23"/>
        <v>-32.597544734204213</v>
      </c>
      <c r="AK144" s="38">
        <f t="shared" si="24"/>
        <v>-31.180450663590779</v>
      </c>
      <c r="AL144" s="38">
        <f t="shared" si="25"/>
        <v>-31.304391477777763</v>
      </c>
      <c r="AM144" s="38">
        <f t="shared" si="26"/>
        <v>-31.056509849403795</v>
      </c>
      <c r="AN144" s="38">
        <f t="shared" si="27"/>
        <v>-31.428332291964743</v>
      </c>
      <c r="AO144" s="38">
        <f t="shared" si="28"/>
        <v>-30.932569035216815</v>
      </c>
      <c r="AP144" s="38">
        <f t="shared" si="29"/>
        <v>-31.552273106151727</v>
      </c>
      <c r="AQ144" s="38">
        <f t="shared" si="30"/>
        <v>-30.808628221029831</v>
      </c>
    </row>
    <row r="145" spans="1:43">
      <c r="A145" s="3">
        <v>144</v>
      </c>
      <c r="B145" s="67">
        <v>39832</v>
      </c>
      <c r="C145" s="70">
        <v>6.6000000000000003E-2</v>
      </c>
      <c r="D145" s="71" t="s">
        <v>7</v>
      </c>
      <c r="E145" s="140" t="s">
        <v>28</v>
      </c>
      <c r="F145" s="24">
        <v>-33.535359999999997</v>
      </c>
      <c r="H145" s="69">
        <f>(1.0156*F145)+2.8404</f>
        <v>-31.218111615999998</v>
      </c>
      <c r="I145" s="8">
        <v>-31.288916620000006</v>
      </c>
      <c r="J145" s="24">
        <v>-33.585830000000001</v>
      </c>
      <c r="K145" s="17">
        <f t="shared" ref="K145:K153" si="33">(1.0058*J145)+2.5695</f>
        <v>-31.211127813999997</v>
      </c>
      <c r="AF145" s="15">
        <f t="shared" si="21"/>
        <v>-33.274230029411783</v>
      </c>
      <c r="AG145" s="10">
        <f t="shared" si="22"/>
        <v>-33.950915324619352</v>
      </c>
      <c r="AH145" s="10">
        <f t="shared" si="23"/>
        <v>-32.597544734204213</v>
      </c>
      <c r="AK145" s="38">
        <f t="shared" si="24"/>
        <v>-31.180450663590779</v>
      </c>
      <c r="AL145" s="38">
        <f t="shared" si="25"/>
        <v>-31.304391477777763</v>
      </c>
      <c r="AM145" s="38">
        <f t="shared" si="26"/>
        <v>-31.056509849403795</v>
      </c>
      <c r="AN145" s="38">
        <f t="shared" si="27"/>
        <v>-31.428332291964743</v>
      </c>
      <c r="AO145" s="38">
        <f t="shared" si="28"/>
        <v>-30.932569035216815</v>
      </c>
      <c r="AP145" s="38">
        <f t="shared" si="29"/>
        <v>-31.552273106151727</v>
      </c>
      <c r="AQ145" s="38">
        <f t="shared" si="30"/>
        <v>-30.808628221029831</v>
      </c>
    </row>
    <row r="146" spans="1:43">
      <c r="A146" s="3">
        <v>145</v>
      </c>
      <c r="B146" s="67">
        <v>39832</v>
      </c>
      <c r="C146" s="70">
        <v>5.3999999999999999E-2</v>
      </c>
      <c r="D146" s="71" t="s">
        <v>33</v>
      </c>
      <c r="E146" s="140" t="s">
        <v>34</v>
      </c>
      <c r="F146" s="24">
        <v>-33.553820000000002</v>
      </c>
      <c r="H146" s="69">
        <f t="shared" ref="H146:H152" si="34">(1.0156*F146)+2.8404</f>
        <v>-31.236859592000005</v>
      </c>
      <c r="I146" s="8">
        <v>-31.288916620000006</v>
      </c>
      <c r="J146" s="24">
        <v>-33.617080000000001</v>
      </c>
      <c r="K146" s="17">
        <f t="shared" si="33"/>
        <v>-31.242559064000002</v>
      </c>
      <c r="AF146" s="15">
        <f t="shared" si="21"/>
        <v>-33.274230029411783</v>
      </c>
      <c r="AG146" s="10">
        <f t="shared" si="22"/>
        <v>-33.950915324619352</v>
      </c>
      <c r="AH146" s="10">
        <f t="shared" si="23"/>
        <v>-32.597544734204213</v>
      </c>
      <c r="AK146" s="38">
        <f t="shared" si="24"/>
        <v>-31.180450663590779</v>
      </c>
      <c r="AL146" s="38">
        <f t="shared" si="25"/>
        <v>-31.304391477777763</v>
      </c>
      <c r="AM146" s="38">
        <f t="shared" si="26"/>
        <v>-31.056509849403795</v>
      </c>
      <c r="AN146" s="38">
        <f t="shared" si="27"/>
        <v>-31.428332291964743</v>
      </c>
      <c r="AO146" s="38">
        <f t="shared" si="28"/>
        <v>-30.932569035216815</v>
      </c>
      <c r="AP146" s="38">
        <f t="shared" si="29"/>
        <v>-31.552273106151727</v>
      </c>
      <c r="AQ146" s="38">
        <f t="shared" si="30"/>
        <v>-30.808628221029831</v>
      </c>
    </row>
    <row r="147" spans="1:43">
      <c r="A147" s="3">
        <v>146</v>
      </c>
      <c r="B147" s="67">
        <v>39832</v>
      </c>
      <c r="C147" s="70">
        <v>5.8999999999999997E-2</v>
      </c>
      <c r="D147" s="71" t="s">
        <v>35</v>
      </c>
      <c r="E147" s="140" t="s">
        <v>36</v>
      </c>
      <c r="F147" s="24">
        <v>-33.467689999999997</v>
      </c>
      <c r="H147" s="69">
        <f t="shared" si="34"/>
        <v>-31.149385964</v>
      </c>
      <c r="I147" s="8">
        <v>-31.288916620000006</v>
      </c>
      <c r="J147" s="24">
        <v>-33.526220000000002</v>
      </c>
      <c r="K147" s="17">
        <f t="shared" si="33"/>
        <v>-31.151172075999998</v>
      </c>
      <c r="AF147" s="15">
        <f t="shared" si="21"/>
        <v>-33.274230029411783</v>
      </c>
      <c r="AG147" s="10">
        <f t="shared" si="22"/>
        <v>-33.950915324619352</v>
      </c>
      <c r="AH147" s="10">
        <f t="shared" si="23"/>
        <v>-32.597544734204213</v>
      </c>
      <c r="AK147" s="38">
        <f t="shared" si="24"/>
        <v>-31.180450663590779</v>
      </c>
      <c r="AL147" s="38">
        <f t="shared" si="25"/>
        <v>-31.304391477777763</v>
      </c>
      <c r="AM147" s="38">
        <f t="shared" si="26"/>
        <v>-31.056509849403795</v>
      </c>
      <c r="AN147" s="38">
        <f t="shared" si="27"/>
        <v>-31.428332291964743</v>
      </c>
      <c r="AO147" s="38">
        <f t="shared" si="28"/>
        <v>-30.932569035216815</v>
      </c>
      <c r="AP147" s="38">
        <f t="shared" si="29"/>
        <v>-31.552273106151727</v>
      </c>
      <c r="AQ147" s="38">
        <f t="shared" si="30"/>
        <v>-30.808628221029831</v>
      </c>
    </row>
    <row r="148" spans="1:43">
      <c r="A148" s="3">
        <v>147</v>
      </c>
      <c r="B148" s="67">
        <v>39832</v>
      </c>
      <c r="C148" s="70">
        <v>6.5000000000000002E-2</v>
      </c>
      <c r="D148" s="71" t="s">
        <v>23</v>
      </c>
      <c r="E148" s="140" t="s">
        <v>37</v>
      </c>
      <c r="F148" s="24">
        <v>-33.44265</v>
      </c>
      <c r="H148" s="69">
        <f t="shared" si="34"/>
        <v>-31.123955340000006</v>
      </c>
      <c r="I148" s="8">
        <v>-31.288916620000006</v>
      </c>
      <c r="J148" s="24">
        <v>-33.490989999999996</v>
      </c>
      <c r="K148" s="17">
        <f t="shared" si="33"/>
        <v>-31.115737741999997</v>
      </c>
      <c r="AF148" s="15">
        <f t="shared" si="21"/>
        <v>-33.274230029411783</v>
      </c>
      <c r="AG148" s="10">
        <f t="shared" si="22"/>
        <v>-33.950915324619352</v>
      </c>
      <c r="AH148" s="10">
        <f t="shared" si="23"/>
        <v>-32.597544734204213</v>
      </c>
      <c r="AK148" s="38">
        <f t="shared" si="24"/>
        <v>-31.180450663590779</v>
      </c>
      <c r="AL148" s="38">
        <f t="shared" si="25"/>
        <v>-31.304391477777763</v>
      </c>
      <c r="AM148" s="38">
        <f t="shared" si="26"/>
        <v>-31.056509849403795</v>
      </c>
      <c r="AN148" s="38">
        <f t="shared" si="27"/>
        <v>-31.428332291964743</v>
      </c>
      <c r="AO148" s="38">
        <f t="shared" si="28"/>
        <v>-30.932569035216815</v>
      </c>
      <c r="AP148" s="38">
        <f t="shared" si="29"/>
        <v>-31.552273106151727</v>
      </c>
      <c r="AQ148" s="38">
        <f t="shared" si="30"/>
        <v>-30.808628221029831</v>
      </c>
    </row>
    <row r="149" spans="1:43">
      <c r="A149" s="3">
        <v>148</v>
      </c>
      <c r="B149" s="67">
        <v>39832</v>
      </c>
      <c r="C149" s="70">
        <v>5.6000000000000001E-2</v>
      </c>
      <c r="D149" s="71" t="s">
        <v>29</v>
      </c>
      <c r="E149" s="140" t="s">
        <v>30</v>
      </c>
      <c r="F149" s="24">
        <v>-33.525869999999998</v>
      </c>
      <c r="H149" s="69">
        <f>(1.0156*F149)+2.8404</f>
        <v>-31.208473571999999</v>
      </c>
      <c r="I149" s="8">
        <v>-31.288916620000006</v>
      </c>
      <c r="J149" s="24">
        <v>-33.586030000000001</v>
      </c>
      <c r="K149" s="17">
        <f t="shared" si="33"/>
        <v>-31.211328974000001</v>
      </c>
      <c r="AF149" s="15">
        <f t="shared" si="21"/>
        <v>-33.274230029411783</v>
      </c>
      <c r="AG149" s="10">
        <f t="shared" si="22"/>
        <v>-33.950915324619352</v>
      </c>
      <c r="AH149" s="10">
        <f t="shared" si="23"/>
        <v>-32.597544734204213</v>
      </c>
      <c r="AK149" s="38">
        <f t="shared" si="24"/>
        <v>-31.180450663590779</v>
      </c>
      <c r="AL149" s="38">
        <f t="shared" si="25"/>
        <v>-31.304391477777763</v>
      </c>
      <c r="AM149" s="38">
        <f t="shared" si="26"/>
        <v>-31.056509849403795</v>
      </c>
      <c r="AN149" s="38">
        <f t="shared" si="27"/>
        <v>-31.428332291964743</v>
      </c>
      <c r="AO149" s="38">
        <f t="shared" si="28"/>
        <v>-30.932569035216815</v>
      </c>
      <c r="AP149" s="38">
        <f t="shared" si="29"/>
        <v>-31.552273106151727</v>
      </c>
      <c r="AQ149" s="38">
        <f t="shared" si="30"/>
        <v>-30.808628221029831</v>
      </c>
    </row>
    <row r="150" spans="1:43">
      <c r="A150" s="3">
        <v>149</v>
      </c>
      <c r="B150" s="67">
        <v>39832</v>
      </c>
      <c r="C150" s="70">
        <v>7.0000000000000007E-2</v>
      </c>
      <c r="D150" s="71" t="s">
        <v>38</v>
      </c>
      <c r="E150" s="140" t="s">
        <v>39</v>
      </c>
      <c r="F150" s="24">
        <v>-33.413429999999998</v>
      </c>
      <c r="H150" s="69">
        <f t="shared" si="34"/>
        <v>-31.094279508000003</v>
      </c>
      <c r="I150" s="8">
        <v>-31.288916620000006</v>
      </c>
      <c r="J150" s="24">
        <v>-33.457470000000001</v>
      </c>
      <c r="K150" s="17">
        <f t="shared" si="33"/>
        <v>-31.082023326000002</v>
      </c>
      <c r="AF150" s="15">
        <f t="shared" si="21"/>
        <v>-33.274230029411783</v>
      </c>
      <c r="AG150" s="10">
        <f t="shared" si="22"/>
        <v>-33.950915324619352</v>
      </c>
      <c r="AH150" s="10">
        <f t="shared" si="23"/>
        <v>-32.597544734204213</v>
      </c>
      <c r="AK150" s="38">
        <f t="shared" si="24"/>
        <v>-31.180450663590779</v>
      </c>
      <c r="AL150" s="38">
        <f t="shared" si="25"/>
        <v>-31.304391477777763</v>
      </c>
      <c r="AM150" s="38">
        <f t="shared" si="26"/>
        <v>-31.056509849403795</v>
      </c>
      <c r="AN150" s="38">
        <f t="shared" si="27"/>
        <v>-31.428332291964743</v>
      </c>
      <c r="AO150" s="38">
        <f t="shared" si="28"/>
        <v>-30.932569035216815</v>
      </c>
      <c r="AP150" s="38">
        <f t="shared" si="29"/>
        <v>-31.552273106151727</v>
      </c>
      <c r="AQ150" s="38">
        <f t="shared" si="30"/>
        <v>-30.808628221029831</v>
      </c>
    </row>
    <row r="151" spans="1:43">
      <c r="A151" s="3">
        <v>150</v>
      </c>
      <c r="B151" s="67">
        <v>39832</v>
      </c>
      <c r="C151" s="70">
        <v>9.6000000000000002E-2</v>
      </c>
      <c r="D151" s="71" t="s">
        <v>40</v>
      </c>
      <c r="E151" s="140" t="s">
        <v>41</v>
      </c>
      <c r="F151" s="24">
        <v>-33.301699999999997</v>
      </c>
      <c r="H151" s="69">
        <f t="shared" si="34"/>
        <v>-30.980806519999998</v>
      </c>
      <c r="I151" s="8">
        <v>-31.288916620000006</v>
      </c>
      <c r="J151" s="24">
        <v>-33.333629999999999</v>
      </c>
      <c r="K151" s="17">
        <f t="shared" si="33"/>
        <v>-30.957465054</v>
      </c>
      <c r="AF151" s="15">
        <f t="shared" si="21"/>
        <v>-33.274230029411783</v>
      </c>
      <c r="AG151" s="10">
        <f t="shared" si="22"/>
        <v>-33.950915324619352</v>
      </c>
      <c r="AH151" s="10">
        <f t="shared" si="23"/>
        <v>-32.597544734204213</v>
      </c>
      <c r="AK151" s="38">
        <f t="shared" si="24"/>
        <v>-31.180450663590779</v>
      </c>
      <c r="AL151" s="38">
        <f t="shared" si="25"/>
        <v>-31.304391477777763</v>
      </c>
      <c r="AM151" s="38">
        <f t="shared" si="26"/>
        <v>-31.056509849403795</v>
      </c>
      <c r="AN151" s="38">
        <f t="shared" si="27"/>
        <v>-31.428332291964743</v>
      </c>
      <c r="AO151" s="38">
        <f t="shared" si="28"/>
        <v>-30.932569035216815</v>
      </c>
      <c r="AP151" s="38">
        <f t="shared" si="29"/>
        <v>-31.552273106151727</v>
      </c>
      <c r="AQ151" s="38">
        <f t="shared" si="30"/>
        <v>-30.808628221029831</v>
      </c>
    </row>
    <row r="152" spans="1:43">
      <c r="A152" s="3">
        <v>151</v>
      </c>
      <c r="B152" s="67">
        <v>39832</v>
      </c>
      <c r="C152" s="70">
        <v>5.5E-2</v>
      </c>
      <c r="D152" s="71" t="s">
        <v>42</v>
      </c>
      <c r="E152" s="140" t="s">
        <v>43</v>
      </c>
      <c r="F152" s="24">
        <v>-33.498849999999997</v>
      </c>
      <c r="H152" s="69">
        <f t="shared" si="34"/>
        <v>-31.181032060000003</v>
      </c>
      <c r="I152" s="8">
        <v>-31.288916620000006</v>
      </c>
      <c r="J152" s="24">
        <v>-33.564070000000001</v>
      </c>
      <c r="K152" s="17">
        <f t="shared" si="33"/>
        <v>-31.189241606</v>
      </c>
      <c r="AF152" s="15">
        <f t="shared" si="21"/>
        <v>-33.274230029411783</v>
      </c>
      <c r="AG152" s="10">
        <f t="shared" si="22"/>
        <v>-33.950915324619352</v>
      </c>
      <c r="AH152" s="10">
        <f t="shared" si="23"/>
        <v>-32.597544734204213</v>
      </c>
      <c r="AK152" s="38">
        <f t="shared" si="24"/>
        <v>-31.180450663590779</v>
      </c>
      <c r="AL152" s="38">
        <f t="shared" si="25"/>
        <v>-31.304391477777763</v>
      </c>
      <c r="AM152" s="38">
        <f t="shared" si="26"/>
        <v>-31.056509849403795</v>
      </c>
      <c r="AN152" s="38">
        <f t="shared" si="27"/>
        <v>-31.428332291964743</v>
      </c>
      <c r="AO152" s="38">
        <f t="shared" si="28"/>
        <v>-30.932569035216815</v>
      </c>
      <c r="AP152" s="38">
        <f t="shared" si="29"/>
        <v>-31.552273106151727</v>
      </c>
      <c r="AQ152" s="38">
        <f t="shared" si="30"/>
        <v>-30.808628221029831</v>
      </c>
    </row>
    <row r="153" spans="1:43">
      <c r="A153" s="3">
        <v>152</v>
      </c>
      <c r="B153" s="67">
        <v>39832</v>
      </c>
      <c r="C153" s="70">
        <v>5.1999999999999998E-2</v>
      </c>
      <c r="D153" s="71" t="s">
        <v>31</v>
      </c>
      <c r="E153" s="140" t="s">
        <v>32</v>
      </c>
      <c r="F153" s="24">
        <v>-33.534210000000002</v>
      </c>
      <c r="H153" s="69">
        <f>(1.0156*F153)+2.8404</f>
        <v>-31.216943676000003</v>
      </c>
      <c r="I153" s="8">
        <v>-31.288916620000006</v>
      </c>
      <c r="J153" s="24">
        <v>-33.595570000000002</v>
      </c>
      <c r="K153" s="17">
        <f t="shared" si="33"/>
        <v>-31.220924306000004</v>
      </c>
      <c r="AF153" s="15">
        <f t="shared" si="21"/>
        <v>-33.274230029411783</v>
      </c>
      <c r="AG153" s="10">
        <f t="shared" si="22"/>
        <v>-33.950915324619352</v>
      </c>
      <c r="AH153" s="10">
        <f t="shared" si="23"/>
        <v>-32.597544734204213</v>
      </c>
      <c r="AK153" s="38">
        <f t="shared" si="24"/>
        <v>-31.180450663590779</v>
      </c>
      <c r="AL153" s="38">
        <f t="shared" si="25"/>
        <v>-31.304391477777763</v>
      </c>
      <c r="AM153" s="38">
        <f t="shared" si="26"/>
        <v>-31.056509849403795</v>
      </c>
      <c r="AN153" s="38">
        <f t="shared" si="27"/>
        <v>-31.428332291964743</v>
      </c>
      <c r="AO153" s="38">
        <f t="shared" si="28"/>
        <v>-30.932569035216815</v>
      </c>
      <c r="AP153" s="38">
        <f t="shared" si="29"/>
        <v>-31.552273106151727</v>
      </c>
      <c r="AQ153" s="38">
        <f t="shared" si="30"/>
        <v>-30.808628221029831</v>
      </c>
    </row>
    <row r="154" spans="1:43">
      <c r="A154" s="3">
        <v>153</v>
      </c>
      <c r="B154" s="67">
        <v>39836</v>
      </c>
      <c r="C154" s="70">
        <v>5.6000000000000001E-2</v>
      </c>
      <c r="D154" s="71" t="s">
        <v>7</v>
      </c>
      <c r="E154" s="140" t="s">
        <v>28</v>
      </c>
      <c r="F154" s="24">
        <v>-33.538490000000003</v>
      </c>
      <c r="H154" s="69">
        <f t="shared" ref="H154:H162" si="35">(1.0151*F154)+2.7719</f>
        <v>-31.273021199000002</v>
      </c>
      <c r="I154" s="8">
        <v>-31.288916620000006</v>
      </c>
      <c r="J154" s="24">
        <v>-33.597490000000001</v>
      </c>
      <c r="K154" s="69">
        <f t="shared" ref="K154:K162" si="36">(1.0053*J154)+2.503</f>
        <v>-31.272556697000006</v>
      </c>
      <c r="AF154" s="15">
        <f t="shared" si="21"/>
        <v>-33.274230029411783</v>
      </c>
      <c r="AG154" s="10">
        <f t="shared" si="22"/>
        <v>-33.950915324619352</v>
      </c>
      <c r="AH154" s="10">
        <f t="shared" si="23"/>
        <v>-32.597544734204213</v>
      </c>
      <c r="AK154" s="38">
        <f t="shared" si="24"/>
        <v>-31.180450663590779</v>
      </c>
      <c r="AL154" s="38">
        <f t="shared" si="25"/>
        <v>-31.304391477777763</v>
      </c>
      <c r="AM154" s="38">
        <f t="shared" si="26"/>
        <v>-31.056509849403795</v>
      </c>
      <c r="AN154" s="38">
        <f t="shared" si="27"/>
        <v>-31.428332291964743</v>
      </c>
      <c r="AO154" s="38">
        <f t="shared" si="28"/>
        <v>-30.932569035216815</v>
      </c>
      <c r="AP154" s="38">
        <f t="shared" si="29"/>
        <v>-31.552273106151727</v>
      </c>
      <c r="AQ154" s="38">
        <f t="shared" si="30"/>
        <v>-30.808628221029831</v>
      </c>
    </row>
    <row r="155" spans="1:43">
      <c r="A155" s="3">
        <v>154</v>
      </c>
      <c r="B155" s="67">
        <v>39836</v>
      </c>
      <c r="C155" s="70">
        <v>5.8999999999999997E-2</v>
      </c>
      <c r="D155" s="71" t="s">
        <v>33</v>
      </c>
      <c r="E155" s="140" t="s">
        <v>34</v>
      </c>
      <c r="F155" s="24">
        <v>-33.507219999999997</v>
      </c>
      <c r="H155" s="69">
        <f t="shared" si="35"/>
        <v>-31.241279021999997</v>
      </c>
      <c r="I155" s="8">
        <v>-31.288916620000006</v>
      </c>
      <c r="J155" s="24">
        <v>-33.561500000000002</v>
      </c>
      <c r="K155" s="69">
        <f t="shared" si="36"/>
        <v>-31.236375950000003</v>
      </c>
      <c r="AF155" s="15">
        <f t="shared" si="21"/>
        <v>-33.274230029411783</v>
      </c>
      <c r="AG155" s="10">
        <f t="shared" si="22"/>
        <v>-33.950915324619352</v>
      </c>
      <c r="AH155" s="10">
        <f t="shared" si="23"/>
        <v>-32.597544734204213</v>
      </c>
      <c r="AK155" s="38">
        <f t="shared" si="24"/>
        <v>-31.180450663590779</v>
      </c>
      <c r="AL155" s="38">
        <f t="shared" si="25"/>
        <v>-31.304391477777763</v>
      </c>
      <c r="AM155" s="38">
        <f t="shared" si="26"/>
        <v>-31.056509849403795</v>
      </c>
      <c r="AN155" s="38">
        <f t="shared" si="27"/>
        <v>-31.428332291964743</v>
      </c>
      <c r="AO155" s="38">
        <f t="shared" si="28"/>
        <v>-30.932569035216815</v>
      </c>
      <c r="AP155" s="38">
        <f t="shared" si="29"/>
        <v>-31.552273106151727</v>
      </c>
      <c r="AQ155" s="38">
        <f t="shared" si="30"/>
        <v>-30.808628221029831</v>
      </c>
    </row>
    <row r="156" spans="1:43">
      <c r="A156" s="3">
        <v>155</v>
      </c>
      <c r="B156" s="67">
        <v>39836</v>
      </c>
      <c r="C156" s="70">
        <v>5.5E-2</v>
      </c>
      <c r="D156" s="71" t="s">
        <v>35</v>
      </c>
      <c r="E156" s="140" t="s">
        <v>36</v>
      </c>
      <c r="F156" s="24">
        <v>-33.521299999999997</v>
      </c>
      <c r="H156" s="69">
        <f t="shared" si="35"/>
        <v>-31.255571629999995</v>
      </c>
      <c r="I156" s="8">
        <v>-31.288916620000006</v>
      </c>
      <c r="J156" s="24">
        <v>-33.581359999999997</v>
      </c>
      <c r="K156" s="69">
        <f t="shared" si="36"/>
        <v>-31.256341208000002</v>
      </c>
      <c r="AF156" s="15">
        <f t="shared" si="21"/>
        <v>-33.274230029411783</v>
      </c>
      <c r="AG156" s="10">
        <f t="shared" si="22"/>
        <v>-33.950915324619352</v>
      </c>
      <c r="AH156" s="10">
        <f t="shared" si="23"/>
        <v>-32.597544734204213</v>
      </c>
      <c r="AK156" s="38">
        <f t="shared" si="24"/>
        <v>-31.180450663590779</v>
      </c>
      <c r="AL156" s="38">
        <f t="shared" si="25"/>
        <v>-31.304391477777763</v>
      </c>
      <c r="AM156" s="38">
        <f t="shared" si="26"/>
        <v>-31.056509849403795</v>
      </c>
      <c r="AN156" s="38">
        <f t="shared" si="27"/>
        <v>-31.428332291964743</v>
      </c>
      <c r="AO156" s="38">
        <f t="shared" si="28"/>
        <v>-30.932569035216815</v>
      </c>
      <c r="AP156" s="38">
        <f t="shared" si="29"/>
        <v>-31.552273106151727</v>
      </c>
      <c r="AQ156" s="38">
        <f t="shared" si="30"/>
        <v>-30.808628221029831</v>
      </c>
    </row>
    <row r="157" spans="1:43">
      <c r="A157" s="3">
        <v>156</v>
      </c>
      <c r="B157" s="67">
        <v>39836</v>
      </c>
      <c r="C157" s="70">
        <v>5.0999999999999997E-2</v>
      </c>
      <c r="D157" s="71" t="s">
        <v>23</v>
      </c>
      <c r="E157" s="140" t="s">
        <v>37</v>
      </c>
      <c r="F157" s="24">
        <v>-33.511650000000003</v>
      </c>
      <c r="H157" s="69">
        <f t="shared" si="35"/>
        <v>-31.245775914999999</v>
      </c>
      <c r="I157" s="8">
        <v>-31.288916620000006</v>
      </c>
      <c r="J157" s="24">
        <v>-33.576790000000003</v>
      </c>
      <c r="K157" s="69">
        <f t="shared" si="36"/>
        <v>-31.251746987000004</v>
      </c>
      <c r="AF157" s="15">
        <f t="shared" si="21"/>
        <v>-33.274230029411783</v>
      </c>
      <c r="AG157" s="10">
        <f t="shared" si="22"/>
        <v>-33.950915324619352</v>
      </c>
      <c r="AH157" s="10">
        <f t="shared" si="23"/>
        <v>-32.597544734204213</v>
      </c>
      <c r="AK157" s="38">
        <f t="shared" si="24"/>
        <v>-31.180450663590779</v>
      </c>
      <c r="AL157" s="38">
        <f t="shared" si="25"/>
        <v>-31.304391477777763</v>
      </c>
      <c r="AM157" s="38">
        <f t="shared" si="26"/>
        <v>-31.056509849403795</v>
      </c>
      <c r="AN157" s="38">
        <f t="shared" si="27"/>
        <v>-31.428332291964743</v>
      </c>
      <c r="AO157" s="38">
        <f t="shared" si="28"/>
        <v>-30.932569035216815</v>
      </c>
      <c r="AP157" s="38">
        <f t="shared" si="29"/>
        <v>-31.552273106151727</v>
      </c>
      <c r="AQ157" s="38">
        <f t="shared" si="30"/>
        <v>-30.808628221029831</v>
      </c>
    </row>
    <row r="158" spans="1:43">
      <c r="A158" s="3">
        <v>157</v>
      </c>
      <c r="B158" s="67">
        <v>39836</v>
      </c>
      <c r="C158" s="70">
        <v>6.8000000000000005E-2</v>
      </c>
      <c r="D158" s="71" t="s">
        <v>29</v>
      </c>
      <c r="E158" s="140" t="s">
        <v>30</v>
      </c>
      <c r="F158" s="24">
        <v>-33.481999999999999</v>
      </c>
      <c r="H158" s="69">
        <f t="shared" si="35"/>
        <v>-31.215678199999996</v>
      </c>
      <c r="I158" s="8">
        <v>-31.288916620000006</v>
      </c>
      <c r="J158" s="24">
        <v>-33.528860000000002</v>
      </c>
      <c r="K158" s="69">
        <f t="shared" si="36"/>
        <v>-31.203562958000006</v>
      </c>
      <c r="AF158" s="15">
        <f t="shared" si="21"/>
        <v>-33.274230029411783</v>
      </c>
      <c r="AG158" s="10">
        <f t="shared" si="22"/>
        <v>-33.950915324619352</v>
      </c>
      <c r="AH158" s="10">
        <f t="shared" si="23"/>
        <v>-32.597544734204213</v>
      </c>
      <c r="AK158" s="38">
        <f t="shared" si="24"/>
        <v>-31.180450663590779</v>
      </c>
      <c r="AL158" s="38">
        <f t="shared" si="25"/>
        <v>-31.304391477777763</v>
      </c>
      <c r="AM158" s="38">
        <f t="shared" si="26"/>
        <v>-31.056509849403795</v>
      </c>
      <c r="AN158" s="38">
        <f t="shared" si="27"/>
        <v>-31.428332291964743</v>
      </c>
      <c r="AO158" s="38">
        <f t="shared" si="28"/>
        <v>-30.932569035216815</v>
      </c>
      <c r="AP158" s="38">
        <f t="shared" si="29"/>
        <v>-31.552273106151727</v>
      </c>
      <c r="AQ158" s="38">
        <f t="shared" si="30"/>
        <v>-30.808628221029831</v>
      </c>
    </row>
    <row r="159" spans="1:43">
      <c r="A159" s="3">
        <v>158</v>
      </c>
      <c r="B159" s="67">
        <v>39836</v>
      </c>
      <c r="C159" s="70">
        <v>5.7000000000000002E-2</v>
      </c>
      <c r="D159" s="71" t="s">
        <v>38</v>
      </c>
      <c r="E159" s="140" t="s">
        <v>39</v>
      </c>
      <c r="F159" s="24">
        <v>-33.452100000000002</v>
      </c>
      <c r="H159" s="69">
        <f t="shared" si="35"/>
        <v>-31.185326710000002</v>
      </c>
      <c r="I159" s="8">
        <v>-31.288916620000006</v>
      </c>
      <c r="J159" s="24">
        <v>-33.508749999999999</v>
      </c>
      <c r="K159" s="69">
        <f t="shared" si="36"/>
        <v>-31.183346374999999</v>
      </c>
      <c r="AF159" s="15">
        <f t="shared" si="21"/>
        <v>-33.274230029411783</v>
      </c>
      <c r="AG159" s="10">
        <f t="shared" si="22"/>
        <v>-33.950915324619352</v>
      </c>
      <c r="AH159" s="10">
        <f t="shared" si="23"/>
        <v>-32.597544734204213</v>
      </c>
      <c r="AK159" s="38">
        <f t="shared" si="24"/>
        <v>-31.180450663590779</v>
      </c>
      <c r="AL159" s="38">
        <f t="shared" si="25"/>
        <v>-31.304391477777763</v>
      </c>
      <c r="AM159" s="38">
        <f t="shared" si="26"/>
        <v>-31.056509849403795</v>
      </c>
      <c r="AN159" s="38">
        <f t="shared" si="27"/>
        <v>-31.428332291964743</v>
      </c>
      <c r="AO159" s="38">
        <f t="shared" si="28"/>
        <v>-30.932569035216815</v>
      </c>
      <c r="AP159" s="38">
        <f t="shared" si="29"/>
        <v>-31.552273106151727</v>
      </c>
      <c r="AQ159" s="38">
        <f t="shared" si="30"/>
        <v>-30.808628221029831</v>
      </c>
    </row>
    <row r="160" spans="1:43">
      <c r="A160" s="3">
        <v>159</v>
      </c>
      <c r="B160" s="67">
        <v>39836</v>
      </c>
      <c r="C160" s="70">
        <v>7.3999999999999996E-2</v>
      </c>
      <c r="D160" s="71" t="s">
        <v>40</v>
      </c>
      <c r="E160" s="140" t="s">
        <v>41</v>
      </c>
      <c r="F160" s="24">
        <v>-33.411810000000003</v>
      </c>
      <c r="H160" s="69">
        <f t="shared" si="35"/>
        <v>-31.144428331000004</v>
      </c>
      <c r="I160" s="8">
        <v>-31.288916620000006</v>
      </c>
      <c r="J160" s="24">
        <v>-33.453989999999997</v>
      </c>
      <c r="K160" s="69">
        <f t="shared" si="36"/>
        <v>-31.128296147</v>
      </c>
      <c r="AF160" s="15">
        <f t="shared" si="21"/>
        <v>-33.274230029411783</v>
      </c>
      <c r="AG160" s="10">
        <f t="shared" si="22"/>
        <v>-33.950915324619352</v>
      </c>
      <c r="AH160" s="10">
        <f t="shared" si="23"/>
        <v>-32.597544734204213</v>
      </c>
      <c r="AK160" s="38">
        <f t="shared" si="24"/>
        <v>-31.180450663590779</v>
      </c>
      <c r="AL160" s="38">
        <f t="shared" si="25"/>
        <v>-31.304391477777763</v>
      </c>
      <c r="AM160" s="38">
        <f t="shared" si="26"/>
        <v>-31.056509849403795</v>
      </c>
      <c r="AN160" s="38">
        <f t="shared" si="27"/>
        <v>-31.428332291964743</v>
      </c>
      <c r="AO160" s="38">
        <f t="shared" si="28"/>
        <v>-30.932569035216815</v>
      </c>
      <c r="AP160" s="38">
        <f t="shared" si="29"/>
        <v>-31.552273106151727</v>
      </c>
      <c r="AQ160" s="38">
        <f t="shared" si="30"/>
        <v>-30.808628221029831</v>
      </c>
    </row>
    <row r="161" spans="1:43">
      <c r="A161" s="3">
        <v>160</v>
      </c>
      <c r="B161" s="67">
        <v>39836</v>
      </c>
      <c r="C161" s="70">
        <v>9.9000000000000005E-2</v>
      </c>
      <c r="D161" s="71" t="s">
        <v>42</v>
      </c>
      <c r="E161" s="140" t="s">
        <v>43</v>
      </c>
      <c r="F161" s="24">
        <v>-33.273789999999998</v>
      </c>
      <c r="H161" s="69">
        <f t="shared" si="35"/>
        <v>-31.004324228999995</v>
      </c>
      <c r="I161" s="8">
        <v>-31.288916620000006</v>
      </c>
      <c r="J161" s="24">
        <v>-33.304989999999997</v>
      </c>
      <c r="K161" s="69">
        <f t="shared" si="36"/>
        <v>-30.978506447000001</v>
      </c>
      <c r="AF161" s="15">
        <f t="shared" si="21"/>
        <v>-33.274230029411783</v>
      </c>
      <c r="AG161" s="10">
        <f t="shared" si="22"/>
        <v>-33.950915324619352</v>
      </c>
      <c r="AH161" s="10">
        <f t="shared" si="23"/>
        <v>-32.597544734204213</v>
      </c>
      <c r="AK161" s="38">
        <f t="shared" si="24"/>
        <v>-31.180450663590779</v>
      </c>
      <c r="AL161" s="38">
        <f t="shared" si="25"/>
        <v>-31.304391477777763</v>
      </c>
      <c r="AM161" s="38">
        <f t="shared" si="26"/>
        <v>-31.056509849403795</v>
      </c>
      <c r="AN161" s="38">
        <f t="shared" si="27"/>
        <v>-31.428332291964743</v>
      </c>
      <c r="AO161" s="38">
        <f t="shared" si="28"/>
        <v>-30.932569035216815</v>
      </c>
      <c r="AP161" s="38">
        <f t="shared" si="29"/>
        <v>-31.552273106151727</v>
      </c>
      <c r="AQ161" s="38">
        <f t="shared" si="30"/>
        <v>-30.808628221029831</v>
      </c>
    </row>
    <row r="162" spans="1:43">
      <c r="A162" s="3">
        <v>161</v>
      </c>
      <c r="B162" s="67">
        <v>39836</v>
      </c>
      <c r="C162" s="70">
        <v>5.5E-2</v>
      </c>
      <c r="D162" s="71" t="s">
        <v>31</v>
      </c>
      <c r="E162" s="140" t="s">
        <v>32</v>
      </c>
      <c r="F162" s="24">
        <v>-33.525730000000003</v>
      </c>
      <c r="H162" s="69">
        <f t="shared" si="35"/>
        <v>-31.260068522999997</v>
      </c>
      <c r="I162" s="8">
        <v>-31.288916620000006</v>
      </c>
      <c r="J162" s="24">
        <v>-33.587780000000002</v>
      </c>
      <c r="K162" s="69">
        <f t="shared" si="36"/>
        <v>-31.262795234000002</v>
      </c>
      <c r="AF162" s="15">
        <f t="shared" si="21"/>
        <v>-33.274230029411783</v>
      </c>
      <c r="AG162" s="10">
        <f t="shared" si="22"/>
        <v>-33.950915324619352</v>
      </c>
      <c r="AH162" s="10">
        <f t="shared" si="23"/>
        <v>-32.597544734204213</v>
      </c>
      <c r="AK162" s="38">
        <f t="shared" si="24"/>
        <v>-31.180450663590779</v>
      </c>
      <c r="AL162" s="38">
        <f t="shared" si="25"/>
        <v>-31.304391477777763</v>
      </c>
      <c r="AM162" s="38">
        <f t="shared" si="26"/>
        <v>-31.056509849403795</v>
      </c>
      <c r="AN162" s="38">
        <f t="shared" si="27"/>
        <v>-31.428332291964743</v>
      </c>
      <c r="AO162" s="38">
        <f t="shared" si="28"/>
        <v>-30.932569035216815</v>
      </c>
      <c r="AP162" s="38">
        <f t="shared" si="29"/>
        <v>-31.552273106151727</v>
      </c>
      <c r="AQ162" s="38">
        <f t="shared" si="30"/>
        <v>-30.808628221029831</v>
      </c>
    </row>
    <row r="163" spans="1:43">
      <c r="A163" s="3">
        <v>162</v>
      </c>
      <c r="B163" s="28">
        <v>39843</v>
      </c>
      <c r="C163" s="70">
        <v>0.06</v>
      </c>
      <c r="D163" s="71" t="s">
        <v>7</v>
      </c>
      <c r="E163" s="140" t="s">
        <v>28</v>
      </c>
      <c r="F163" s="24">
        <v>-33.354669999999999</v>
      </c>
      <c r="H163" s="69">
        <f t="shared" ref="H163:H171" si="37">(1.0137*F163)+2.66</f>
        <v>-31.151628978999998</v>
      </c>
      <c r="I163" s="8">
        <v>-31.288916620000006</v>
      </c>
      <c r="J163" s="24">
        <v>-33.444159999999997</v>
      </c>
      <c r="K163" s="69">
        <f t="shared" ref="K163:K171" si="38">(1.002*J163)+2.3573</f>
        <v>-31.153748319999995</v>
      </c>
      <c r="L163" s="14"/>
      <c r="M163" s="60"/>
      <c r="N163" s="14"/>
      <c r="O163" s="14"/>
      <c r="P163" s="14"/>
      <c r="AD163" s="10"/>
      <c r="AE163" s="10"/>
      <c r="AF163" s="15">
        <f t="shared" si="21"/>
        <v>-33.274230029411783</v>
      </c>
      <c r="AG163" s="10">
        <f t="shared" si="22"/>
        <v>-33.950915324619352</v>
      </c>
      <c r="AH163" s="10">
        <f t="shared" si="23"/>
        <v>-32.597544734204213</v>
      </c>
      <c r="AK163" s="38">
        <f t="shared" si="24"/>
        <v>-31.180450663590779</v>
      </c>
      <c r="AL163" s="38">
        <f t="shared" si="25"/>
        <v>-31.304391477777763</v>
      </c>
      <c r="AM163" s="38">
        <f t="shared" si="26"/>
        <v>-31.056509849403795</v>
      </c>
      <c r="AN163" s="38">
        <f t="shared" si="27"/>
        <v>-31.428332291964743</v>
      </c>
      <c r="AO163" s="38">
        <f t="shared" si="28"/>
        <v>-30.932569035216815</v>
      </c>
      <c r="AP163" s="38">
        <f t="shared" si="29"/>
        <v>-31.552273106151727</v>
      </c>
      <c r="AQ163" s="38">
        <f t="shared" si="30"/>
        <v>-30.808628221029831</v>
      </c>
    </row>
    <row r="164" spans="1:43">
      <c r="A164" s="3">
        <v>163</v>
      </c>
      <c r="B164" s="28">
        <v>39843</v>
      </c>
      <c r="C164" s="70">
        <v>5.2999999999999999E-2</v>
      </c>
      <c r="D164" s="71" t="s">
        <v>33</v>
      </c>
      <c r="E164" s="140" t="s">
        <v>34</v>
      </c>
      <c r="F164" s="24">
        <v>-33.44509</v>
      </c>
      <c r="H164" s="69">
        <f t="shared" si="37"/>
        <v>-31.243287732999999</v>
      </c>
      <c r="I164" s="8">
        <v>-31.288916620000006</v>
      </c>
      <c r="J164" s="24">
        <v>-33.546370000000003</v>
      </c>
      <c r="K164" s="69">
        <f t="shared" si="38"/>
        <v>-31.256162740000004</v>
      </c>
      <c r="L164" s="14"/>
      <c r="M164" s="60"/>
      <c r="N164" s="14"/>
      <c r="O164" s="14"/>
      <c r="P164" s="14"/>
      <c r="AD164" s="10"/>
      <c r="AE164" s="10"/>
      <c r="AF164" s="15">
        <f t="shared" si="21"/>
        <v>-33.274230029411783</v>
      </c>
      <c r="AG164" s="10">
        <f t="shared" si="22"/>
        <v>-33.950915324619352</v>
      </c>
      <c r="AH164" s="10">
        <f t="shared" si="23"/>
        <v>-32.597544734204213</v>
      </c>
      <c r="AK164" s="38">
        <f t="shared" si="24"/>
        <v>-31.180450663590779</v>
      </c>
      <c r="AL164" s="38">
        <f t="shared" si="25"/>
        <v>-31.304391477777763</v>
      </c>
      <c r="AM164" s="38">
        <f t="shared" si="26"/>
        <v>-31.056509849403795</v>
      </c>
      <c r="AN164" s="38">
        <f t="shared" si="27"/>
        <v>-31.428332291964743</v>
      </c>
      <c r="AO164" s="38">
        <f t="shared" si="28"/>
        <v>-30.932569035216815</v>
      </c>
      <c r="AP164" s="38">
        <f t="shared" si="29"/>
        <v>-31.552273106151727</v>
      </c>
      <c r="AQ164" s="38">
        <f t="shared" si="30"/>
        <v>-30.808628221029831</v>
      </c>
    </row>
    <row r="165" spans="1:43">
      <c r="A165" s="3">
        <v>164</v>
      </c>
      <c r="B165" s="28">
        <v>39843</v>
      </c>
      <c r="C165" s="70">
        <v>5.2999999999999999E-2</v>
      </c>
      <c r="D165" s="71" t="s">
        <v>35</v>
      </c>
      <c r="E165" s="140" t="s">
        <v>36</v>
      </c>
      <c r="F165" s="24">
        <v>-33.436010000000003</v>
      </c>
      <c r="H165" s="69">
        <f t="shared" si="37"/>
        <v>-31.234083337000005</v>
      </c>
      <c r="I165" s="8">
        <v>-31.288916620000006</v>
      </c>
      <c r="J165" s="24">
        <v>-33.533169999999998</v>
      </c>
      <c r="K165" s="69">
        <f t="shared" si="38"/>
        <v>-31.242936339999996</v>
      </c>
      <c r="L165" s="14"/>
      <c r="M165" s="60"/>
      <c r="N165" s="14"/>
      <c r="O165" s="14"/>
      <c r="P165" s="14"/>
      <c r="AD165" s="10"/>
      <c r="AE165" s="10"/>
      <c r="AF165" s="15">
        <f t="shared" si="21"/>
        <v>-33.274230029411783</v>
      </c>
      <c r="AG165" s="10">
        <f t="shared" si="22"/>
        <v>-33.950915324619352</v>
      </c>
      <c r="AH165" s="10">
        <f t="shared" si="23"/>
        <v>-32.597544734204213</v>
      </c>
      <c r="AK165" s="38">
        <f t="shared" si="24"/>
        <v>-31.180450663590779</v>
      </c>
      <c r="AL165" s="38">
        <f t="shared" si="25"/>
        <v>-31.304391477777763</v>
      </c>
      <c r="AM165" s="38">
        <f t="shared" si="26"/>
        <v>-31.056509849403795</v>
      </c>
      <c r="AN165" s="38">
        <f t="shared" si="27"/>
        <v>-31.428332291964743</v>
      </c>
      <c r="AO165" s="38">
        <f t="shared" si="28"/>
        <v>-30.932569035216815</v>
      </c>
      <c r="AP165" s="38">
        <f t="shared" si="29"/>
        <v>-31.552273106151727</v>
      </c>
      <c r="AQ165" s="38">
        <f t="shared" si="30"/>
        <v>-30.808628221029831</v>
      </c>
    </row>
    <row r="166" spans="1:43">
      <c r="A166" s="3">
        <v>165</v>
      </c>
      <c r="B166" s="28">
        <v>39843</v>
      </c>
      <c r="C166" s="70">
        <v>0.111</v>
      </c>
      <c r="D166" s="71" t="s">
        <v>23</v>
      </c>
      <c r="E166" s="140" t="s">
        <v>37</v>
      </c>
      <c r="F166" s="24">
        <v>-33.165019999999998</v>
      </c>
      <c r="H166" s="69">
        <f t="shared" si="37"/>
        <v>-30.959380774</v>
      </c>
      <c r="I166" s="8">
        <v>-31.288916620000006</v>
      </c>
      <c r="J166" s="24">
        <v>-33.208649999999999</v>
      </c>
      <c r="K166" s="69">
        <f t="shared" si="38"/>
        <v>-30.917767299999998</v>
      </c>
      <c r="L166" s="14"/>
      <c r="M166" s="60"/>
      <c r="N166" s="14"/>
      <c r="O166" s="14"/>
      <c r="P166" s="14"/>
      <c r="AD166" s="10"/>
      <c r="AE166" s="10"/>
      <c r="AF166" s="15">
        <f t="shared" si="21"/>
        <v>-33.274230029411783</v>
      </c>
      <c r="AG166" s="10">
        <f t="shared" si="22"/>
        <v>-33.950915324619352</v>
      </c>
      <c r="AH166" s="10">
        <f t="shared" si="23"/>
        <v>-32.597544734204213</v>
      </c>
      <c r="AK166" s="38">
        <f t="shared" si="24"/>
        <v>-31.180450663590779</v>
      </c>
      <c r="AL166" s="38">
        <f t="shared" si="25"/>
        <v>-31.304391477777763</v>
      </c>
      <c r="AM166" s="38">
        <f t="shared" si="26"/>
        <v>-31.056509849403795</v>
      </c>
      <c r="AN166" s="38">
        <f t="shared" si="27"/>
        <v>-31.428332291964743</v>
      </c>
      <c r="AO166" s="38">
        <f t="shared" si="28"/>
        <v>-30.932569035216815</v>
      </c>
      <c r="AP166" s="38">
        <f t="shared" si="29"/>
        <v>-31.552273106151727</v>
      </c>
      <c r="AQ166" s="38">
        <f t="shared" si="30"/>
        <v>-30.808628221029831</v>
      </c>
    </row>
    <row r="167" spans="1:43">
      <c r="A167" s="3">
        <v>166</v>
      </c>
      <c r="B167" s="28">
        <v>39843</v>
      </c>
      <c r="C167" s="70">
        <v>5.8000000000000003E-2</v>
      </c>
      <c r="D167" s="71" t="s">
        <v>29</v>
      </c>
      <c r="E167" s="140" t="s">
        <v>30</v>
      </c>
      <c r="F167" s="24">
        <v>-33.382249999999999</v>
      </c>
      <c r="H167" s="69">
        <f t="shared" si="37"/>
        <v>-31.179586824999998</v>
      </c>
      <c r="I167" s="8">
        <v>-31.288916620000006</v>
      </c>
      <c r="J167" s="24">
        <v>-33.472729999999999</v>
      </c>
      <c r="K167" s="69">
        <f t="shared" si="38"/>
        <v>-31.182375459999999</v>
      </c>
      <c r="L167" s="14"/>
      <c r="M167" s="60"/>
      <c r="N167" s="14"/>
      <c r="O167" s="14"/>
      <c r="P167" s="14"/>
      <c r="AD167" s="10"/>
      <c r="AE167" s="10"/>
      <c r="AF167" s="15">
        <f t="shared" si="21"/>
        <v>-33.274230029411783</v>
      </c>
      <c r="AG167" s="10">
        <f t="shared" si="22"/>
        <v>-33.950915324619352</v>
      </c>
      <c r="AH167" s="10">
        <f t="shared" si="23"/>
        <v>-32.597544734204213</v>
      </c>
      <c r="AK167" s="38">
        <f t="shared" si="24"/>
        <v>-31.180450663590779</v>
      </c>
      <c r="AL167" s="38">
        <f t="shared" si="25"/>
        <v>-31.304391477777763</v>
      </c>
      <c r="AM167" s="38">
        <f t="shared" si="26"/>
        <v>-31.056509849403795</v>
      </c>
      <c r="AN167" s="38">
        <f t="shared" si="27"/>
        <v>-31.428332291964743</v>
      </c>
      <c r="AO167" s="38">
        <f t="shared" si="28"/>
        <v>-30.932569035216815</v>
      </c>
      <c r="AP167" s="38">
        <f t="shared" si="29"/>
        <v>-31.552273106151727</v>
      </c>
      <c r="AQ167" s="38">
        <f t="shared" si="30"/>
        <v>-30.808628221029831</v>
      </c>
    </row>
    <row r="168" spans="1:43">
      <c r="A168" s="3">
        <v>167</v>
      </c>
      <c r="B168" s="28">
        <v>39843</v>
      </c>
      <c r="C168" s="70">
        <v>8.3000000000000004E-2</v>
      </c>
      <c r="D168" s="71" t="s">
        <v>38</v>
      </c>
      <c r="E168" s="140" t="s">
        <v>39</v>
      </c>
      <c r="F168" s="24">
        <v>-33.309869999999997</v>
      </c>
      <c r="H168" s="69">
        <f t="shared" si="37"/>
        <v>-31.106215218999996</v>
      </c>
      <c r="I168" s="8">
        <v>-31.288916620000006</v>
      </c>
      <c r="J168" s="24">
        <v>-33.368679999999998</v>
      </c>
      <c r="K168" s="69">
        <f t="shared" si="38"/>
        <v>-31.078117359999997</v>
      </c>
      <c r="L168" s="14"/>
      <c r="M168" s="60"/>
      <c r="N168" s="14"/>
      <c r="O168" s="14"/>
      <c r="P168" s="14"/>
      <c r="AD168" s="10"/>
      <c r="AE168" s="10"/>
      <c r="AF168" s="15">
        <f t="shared" si="21"/>
        <v>-33.274230029411783</v>
      </c>
      <c r="AG168" s="10">
        <f t="shared" si="22"/>
        <v>-33.950915324619352</v>
      </c>
      <c r="AH168" s="10">
        <f t="shared" si="23"/>
        <v>-32.597544734204213</v>
      </c>
      <c r="AK168" s="38">
        <f t="shared" si="24"/>
        <v>-31.180450663590779</v>
      </c>
      <c r="AL168" s="38">
        <f t="shared" si="25"/>
        <v>-31.304391477777763</v>
      </c>
      <c r="AM168" s="38">
        <f t="shared" si="26"/>
        <v>-31.056509849403795</v>
      </c>
      <c r="AN168" s="38">
        <f t="shared" si="27"/>
        <v>-31.428332291964743</v>
      </c>
      <c r="AO168" s="38">
        <f t="shared" si="28"/>
        <v>-30.932569035216815</v>
      </c>
      <c r="AP168" s="38">
        <f t="shared" si="29"/>
        <v>-31.552273106151727</v>
      </c>
      <c r="AQ168" s="38">
        <f t="shared" si="30"/>
        <v>-30.808628221029831</v>
      </c>
    </row>
    <row r="169" spans="1:43">
      <c r="A169" s="3">
        <v>168</v>
      </c>
      <c r="B169" s="28">
        <v>39843</v>
      </c>
      <c r="C169" s="70">
        <v>5.5E-2</v>
      </c>
      <c r="D169" s="71" t="s">
        <v>40</v>
      </c>
      <c r="E169" s="140" t="s">
        <v>41</v>
      </c>
      <c r="F169" s="24">
        <v>-33.45682</v>
      </c>
      <c r="H169" s="69">
        <f t="shared" si="37"/>
        <v>-31.255178434000005</v>
      </c>
      <c r="I169" s="8">
        <v>-31.288916620000006</v>
      </c>
      <c r="J169" s="24">
        <v>-33.553890000000003</v>
      </c>
      <c r="K169" s="69">
        <f t="shared" si="38"/>
        <v>-31.263697780000005</v>
      </c>
      <c r="L169" s="14"/>
      <c r="M169" s="60"/>
      <c r="N169" s="14"/>
      <c r="O169" s="14"/>
      <c r="P169" s="14"/>
      <c r="AD169" s="10"/>
      <c r="AE169" s="10"/>
      <c r="AF169" s="15">
        <f t="shared" si="21"/>
        <v>-33.274230029411783</v>
      </c>
      <c r="AG169" s="10">
        <f t="shared" si="22"/>
        <v>-33.950915324619352</v>
      </c>
      <c r="AH169" s="10">
        <f t="shared" si="23"/>
        <v>-32.597544734204213</v>
      </c>
      <c r="AK169" s="38">
        <f t="shared" si="24"/>
        <v>-31.180450663590779</v>
      </c>
      <c r="AL169" s="38">
        <f t="shared" si="25"/>
        <v>-31.304391477777763</v>
      </c>
      <c r="AM169" s="38">
        <f t="shared" si="26"/>
        <v>-31.056509849403795</v>
      </c>
      <c r="AN169" s="38">
        <f t="shared" si="27"/>
        <v>-31.428332291964743</v>
      </c>
      <c r="AO169" s="38">
        <f t="shared" si="28"/>
        <v>-30.932569035216815</v>
      </c>
      <c r="AP169" s="38">
        <f t="shared" si="29"/>
        <v>-31.552273106151727</v>
      </c>
      <c r="AQ169" s="38">
        <f t="shared" si="30"/>
        <v>-30.808628221029831</v>
      </c>
    </row>
    <row r="170" spans="1:43">
      <c r="A170" s="3">
        <v>169</v>
      </c>
      <c r="B170" s="28">
        <v>39843</v>
      </c>
      <c r="C170" s="70">
        <v>6.9000000000000006E-2</v>
      </c>
      <c r="D170" s="71" t="s">
        <v>42</v>
      </c>
      <c r="E170" s="140" t="s">
        <v>43</v>
      </c>
      <c r="F170" s="24">
        <v>-33.404670000000003</v>
      </c>
      <c r="H170" s="69">
        <f t="shared" si="37"/>
        <v>-31.202313979000007</v>
      </c>
      <c r="I170" s="8">
        <v>-31.288916620000006</v>
      </c>
      <c r="J170" s="24">
        <v>-33.481250000000003</v>
      </c>
      <c r="K170" s="69">
        <f t="shared" si="38"/>
        <v>-31.190912500000007</v>
      </c>
      <c r="L170" s="14"/>
      <c r="M170" s="60"/>
      <c r="N170" s="14"/>
      <c r="O170" s="14"/>
      <c r="P170" s="14"/>
      <c r="AD170" s="10"/>
      <c r="AE170" s="10"/>
      <c r="AF170" s="15">
        <f t="shared" si="21"/>
        <v>-33.274230029411783</v>
      </c>
      <c r="AG170" s="10">
        <f t="shared" si="22"/>
        <v>-33.950915324619352</v>
      </c>
      <c r="AH170" s="10">
        <f t="shared" si="23"/>
        <v>-32.597544734204213</v>
      </c>
      <c r="AK170" s="38">
        <f t="shared" si="24"/>
        <v>-31.180450663590779</v>
      </c>
      <c r="AL170" s="38">
        <f t="shared" si="25"/>
        <v>-31.304391477777763</v>
      </c>
      <c r="AM170" s="38">
        <f t="shared" si="26"/>
        <v>-31.056509849403795</v>
      </c>
      <c r="AN170" s="38">
        <f t="shared" si="27"/>
        <v>-31.428332291964743</v>
      </c>
      <c r="AO170" s="38">
        <f t="shared" si="28"/>
        <v>-30.932569035216815</v>
      </c>
      <c r="AP170" s="38">
        <f t="shared" si="29"/>
        <v>-31.552273106151727</v>
      </c>
      <c r="AQ170" s="38">
        <f t="shared" si="30"/>
        <v>-30.808628221029831</v>
      </c>
    </row>
    <row r="171" spans="1:43">
      <c r="A171" s="3">
        <v>170</v>
      </c>
      <c r="B171" s="28">
        <v>39843</v>
      </c>
      <c r="C171" s="70">
        <v>7.0999999999999994E-2</v>
      </c>
      <c r="D171" s="71" t="s">
        <v>31</v>
      </c>
      <c r="E171" s="140" t="s">
        <v>32</v>
      </c>
      <c r="F171" s="24">
        <v>-33.373280000000001</v>
      </c>
      <c r="H171" s="69">
        <f t="shared" si="37"/>
        <v>-31.170493936000003</v>
      </c>
      <c r="I171" s="8">
        <v>-31.288916620000006</v>
      </c>
      <c r="J171" s="24">
        <v>-33.444470000000003</v>
      </c>
      <c r="K171" s="69">
        <f t="shared" si="38"/>
        <v>-31.154058940000002</v>
      </c>
      <c r="L171" s="14"/>
      <c r="M171" s="60"/>
      <c r="N171" s="14"/>
      <c r="O171" s="14"/>
      <c r="P171" s="14"/>
      <c r="AD171" s="10"/>
      <c r="AE171" s="10"/>
      <c r="AF171" s="15">
        <f t="shared" si="21"/>
        <v>-33.274230029411783</v>
      </c>
      <c r="AG171" s="10">
        <f t="shared" si="22"/>
        <v>-33.950915324619352</v>
      </c>
      <c r="AH171" s="10">
        <f t="shared" si="23"/>
        <v>-32.597544734204213</v>
      </c>
      <c r="AK171" s="38">
        <f t="shared" si="24"/>
        <v>-31.180450663590779</v>
      </c>
      <c r="AL171" s="38">
        <f t="shared" si="25"/>
        <v>-31.304391477777763</v>
      </c>
      <c r="AM171" s="38">
        <f t="shared" si="26"/>
        <v>-31.056509849403795</v>
      </c>
      <c r="AN171" s="38">
        <f t="shared" si="27"/>
        <v>-31.428332291964743</v>
      </c>
      <c r="AO171" s="38">
        <f t="shared" si="28"/>
        <v>-30.932569035216815</v>
      </c>
      <c r="AP171" s="38">
        <f t="shared" si="29"/>
        <v>-31.552273106151727</v>
      </c>
      <c r="AQ171" s="38">
        <f t="shared" si="30"/>
        <v>-30.808628221029831</v>
      </c>
    </row>
    <row r="172" spans="1:43">
      <c r="A172" s="3">
        <v>171</v>
      </c>
      <c r="B172" s="67">
        <v>39862</v>
      </c>
      <c r="C172" s="70">
        <v>5.5E-2</v>
      </c>
      <c r="D172" s="71" t="s">
        <v>7</v>
      </c>
      <c r="E172" s="140" t="s">
        <v>28</v>
      </c>
      <c r="F172" s="24">
        <v>-33.564540000000001</v>
      </c>
      <c r="H172" s="69">
        <f>(1.0275*F172)+3.1518</f>
        <v>-31.335764850000004</v>
      </c>
      <c r="I172" s="8">
        <v>-31.288916620000006</v>
      </c>
      <c r="J172" s="65" t="s">
        <v>116</v>
      </c>
      <c r="K172" s="69"/>
      <c r="L172" s="14"/>
      <c r="M172" s="60"/>
      <c r="N172" s="14"/>
      <c r="O172"/>
      <c r="P172"/>
      <c r="AC172" s="10"/>
      <c r="AD172" s="10"/>
      <c r="AE172" s="10"/>
      <c r="AF172" s="15">
        <f t="shared" si="21"/>
        <v>-33.274230029411783</v>
      </c>
      <c r="AG172" s="10">
        <f t="shared" si="22"/>
        <v>-33.950915324619352</v>
      </c>
      <c r="AH172" s="10">
        <f t="shared" si="23"/>
        <v>-32.597544734204213</v>
      </c>
      <c r="AK172" s="38">
        <f t="shared" si="24"/>
        <v>-31.180450663590779</v>
      </c>
      <c r="AL172" s="38">
        <f t="shared" si="25"/>
        <v>-31.304391477777763</v>
      </c>
      <c r="AM172" s="38">
        <f t="shared" si="26"/>
        <v>-31.056509849403795</v>
      </c>
      <c r="AN172" s="38">
        <f t="shared" si="27"/>
        <v>-31.428332291964743</v>
      </c>
      <c r="AO172" s="38">
        <f t="shared" si="28"/>
        <v>-30.932569035216815</v>
      </c>
      <c r="AP172" s="38">
        <f t="shared" si="29"/>
        <v>-31.552273106151727</v>
      </c>
      <c r="AQ172" s="38">
        <f t="shared" si="30"/>
        <v>-30.808628221029831</v>
      </c>
    </row>
    <row r="173" spans="1:43">
      <c r="A173" s="3">
        <v>172</v>
      </c>
      <c r="B173" s="67">
        <v>39862</v>
      </c>
      <c r="C173" s="70">
        <v>6.8000000000000005E-2</v>
      </c>
      <c r="D173" s="71" t="s">
        <v>33</v>
      </c>
      <c r="E173" s="140" t="s">
        <v>34</v>
      </c>
      <c r="F173" s="24">
        <v>-33.459519999999998</v>
      </c>
      <c r="H173" s="69">
        <f t="shared" ref="H173:H179" si="39">(1.0275*F173)+3.1518</f>
        <v>-31.227856799999998</v>
      </c>
      <c r="I173" s="8">
        <v>-31.288916620000006</v>
      </c>
      <c r="J173" s="65" t="s">
        <v>116</v>
      </c>
      <c r="K173" s="69"/>
      <c r="L173" s="14"/>
      <c r="M173" s="60"/>
      <c r="N173" s="14"/>
      <c r="O173"/>
      <c r="P173"/>
      <c r="AC173" s="10"/>
      <c r="AD173" s="10"/>
      <c r="AE173" s="10"/>
      <c r="AF173" s="15">
        <f t="shared" si="21"/>
        <v>-33.274230029411783</v>
      </c>
      <c r="AG173" s="10">
        <f t="shared" si="22"/>
        <v>-33.950915324619352</v>
      </c>
      <c r="AH173" s="10">
        <f t="shared" si="23"/>
        <v>-32.597544734204213</v>
      </c>
      <c r="AK173" s="38">
        <f t="shared" si="24"/>
        <v>-31.180450663590779</v>
      </c>
      <c r="AL173" s="38">
        <f t="shared" si="25"/>
        <v>-31.304391477777763</v>
      </c>
      <c r="AM173" s="38">
        <f t="shared" si="26"/>
        <v>-31.056509849403795</v>
      </c>
      <c r="AN173" s="38">
        <f t="shared" si="27"/>
        <v>-31.428332291964743</v>
      </c>
      <c r="AO173" s="38">
        <f t="shared" si="28"/>
        <v>-30.932569035216815</v>
      </c>
      <c r="AP173" s="38">
        <f t="shared" si="29"/>
        <v>-31.552273106151727</v>
      </c>
      <c r="AQ173" s="38">
        <f t="shared" si="30"/>
        <v>-30.808628221029831</v>
      </c>
    </row>
    <row r="174" spans="1:43">
      <c r="A174" s="3">
        <v>173</v>
      </c>
      <c r="B174" s="67">
        <v>39862</v>
      </c>
      <c r="C174" s="70">
        <v>6.7000000000000004E-2</v>
      </c>
      <c r="D174" s="71" t="s">
        <v>35</v>
      </c>
      <c r="E174" s="140" t="s">
        <v>36</v>
      </c>
      <c r="F174" s="24">
        <v>-33.477989999999998</v>
      </c>
      <c r="H174" s="69">
        <f t="shared" si="39"/>
        <v>-31.246834724999999</v>
      </c>
      <c r="I174" s="8">
        <v>-31.288916620000006</v>
      </c>
      <c r="J174" s="65" t="s">
        <v>116</v>
      </c>
      <c r="K174" s="69"/>
      <c r="L174" s="14"/>
      <c r="M174" s="60"/>
      <c r="N174" s="14"/>
      <c r="O174"/>
      <c r="P174"/>
      <c r="AC174" s="10"/>
      <c r="AD174" s="10"/>
      <c r="AE174" s="10"/>
      <c r="AF174" s="15">
        <f t="shared" si="21"/>
        <v>-33.274230029411783</v>
      </c>
      <c r="AG174" s="10">
        <f t="shared" si="22"/>
        <v>-33.950915324619352</v>
      </c>
      <c r="AH174" s="10">
        <f t="shared" si="23"/>
        <v>-32.597544734204213</v>
      </c>
      <c r="AK174" s="38">
        <f t="shared" si="24"/>
        <v>-31.180450663590779</v>
      </c>
      <c r="AL174" s="38">
        <f t="shared" si="25"/>
        <v>-31.304391477777763</v>
      </c>
      <c r="AM174" s="38">
        <f t="shared" si="26"/>
        <v>-31.056509849403795</v>
      </c>
      <c r="AN174" s="38">
        <f t="shared" si="27"/>
        <v>-31.428332291964743</v>
      </c>
      <c r="AO174" s="38">
        <f t="shared" si="28"/>
        <v>-30.932569035216815</v>
      </c>
      <c r="AP174" s="38">
        <f t="shared" si="29"/>
        <v>-31.552273106151727</v>
      </c>
      <c r="AQ174" s="38">
        <f t="shared" si="30"/>
        <v>-30.808628221029831</v>
      </c>
    </row>
    <row r="175" spans="1:43">
      <c r="A175" s="3">
        <v>174</v>
      </c>
      <c r="B175" s="67">
        <v>39862</v>
      </c>
      <c r="C175" s="70">
        <v>5.0999999999999997E-2</v>
      </c>
      <c r="D175" s="71" t="s">
        <v>23</v>
      </c>
      <c r="E175" s="140" t="s">
        <v>37</v>
      </c>
      <c r="F175" s="24">
        <v>-33.409439999999996</v>
      </c>
      <c r="H175" s="69">
        <f t="shared" si="39"/>
        <v>-31.176399599999996</v>
      </c>
      <c r="I175" s="8">
        <v>-31.288916620000006</v>
      </c>
      <c r="J175" s="65" t="s">
        <v>116</v>
      </c>
      <c r="K175" s="69"/>
      <c r="L175" s="14"/>
      <c r="M175" s="60"/>
      <c r="N175" s="14"/>
      <c r="O175"/>
      <c r="P175"/>
      <c r="AC175" s="10"/>
      <c r="AD175" s="10"/>
      <c r="AE175" s="10"/>
      <c r="AF175" s="15">
        <f t="shared" si="21"/>
        <v>-33.274230029411783</v>
      </c>
      <c r="AG175" s="10">
        <f t="shared" si="22"/>
        <v>-33.950915324619352</v>
      </c>
      <c r="AH175" s="10">
        <f t="shared" si="23"/>
        <v>-32.597544734204213</v>
      </c>
      <c r="AK175" s="38">
        <f t="shared" si="24"/>
        <v>-31.180450663590779</v>
      </c>
      <c r="AL175" s="38">
        <f t="shared" si="25"/>
        <v>-31.304391477777763</v>
      </c>
      <c r="AM175" s="38">
        <f t="shared" si="26"/>
        <v>-31.056509849403795</v>
      </c>
      <c r="AN175" s="38">
        <f t="shared" si="27"/>
        <v>-31.428332291964743</v>
      </c>
      <c r="AO175" s="38">
        <f t="shared" si="28"/>
        <v>-30.932569035216815</v>
      </c>
      <c r="AP175" s="38">
        <f t="shared" si="29"/>
        <v>-31.552273106151727</v>
      </c>
      <c r="AQ175" s="38">
        <f t="shared" si="30"/>
        <v>-30.808628221029831</v>
      </c>
    </row>
    <row r="176" spans="1:43">
      <c r="A176" s="3">
        <v>175</v>
      </c>
      <c r="B176" s="67">
        <v>39862</v>
      </c>
      <c r="C176" s="70">
        <v>6.5000000000000002E-2</v>
      </c>
      <c r="D176" s="71" t="s">
        <v>29</v>
      </c>
      <c r="E176" s="140" t="s">
        <v>30</v>
      </c>
      <c r="F176" s="24">
        <v>-33.457380000000001</v>
      </c>
      <c r="H176" s="69">
        <f>(1.0275*F176)+3.1518</f>
        <v>-31.225657949999999</v>
      </c>
      <c r="I176" s="8">
        <v>-31.288916620000006</v>
      </c>
      <c r="J176" s="65" t="s">
        <v>116</v>
      </c>
      <c r="K176" s="69"/>
      <c r="L176" s="14"/>
      <c r="M176" s="60"/>
      <c r="N176" s="14"/>
      <c r="O176"/>
      <c r="P176"/>
      <c r="AC176" s="10"/>
      <c r="AD176" s="10"/>
      <c r="AE176" s="10"/>
      <c r="AF176" s="15">
        <f t="shared" si="21"/>
        <v>-33.274230029411783</v>
      </c>
      <c r="AG176" s="10">
        <f t="shared" si="22"/>
        <v>-33.950915324619352</v>
      </c>
      <c r="AH176" s="10">
        <f t="shared" si="23"/>
        <v>-32.597544734204213</v>
      </c>
      <c r="AK176" s="38">
        <f t="shared" si="24"/>
        <v>-31.180450663590779</v>
      </c>
      <c r="AL176" s="38">
        <f t="shared" si="25"/>
        <v>-31.304391477777763</v>
      </c>
      <c r="AM176" s="38">
        <f t="shared" si="26"/>
        <v>-31.056509849403795</v>
      </c>
      <c r="AN176" s="38">
        <f t="shared" si="27"/>
        <v>-31.428332291964743</v>
      </c>
      <c r="AO176" s="38">
        <f t="shared" si="28"/>
        <v>-30.932569035216815</v>
      </c>
      <c r="AP176" s="38">
        <f t="shared" si="29"/>
        <v>-31.552273106151727</v>
      </c>
      <c r="AQ176" s="38">
        <f t="shared" si="30"/>
        <v>-30.808628221029831</v>
      </c>
    </row>
    <row r="177" spans="1:43">
      <c r="A177" s="3">
        <v>176</v>
      </c>
      <c r="B177" s="67">
        <v>39862</v>
      </c>
      <c r="C177" s="70">
        <v>7.4999999999999997E-2</v>
      </c>
      <c r="D177" s="71" t="s">
        <v>38</v>
      </c>
      <c r="E177" s="140" t="s">
        <v>39</v>
      </c>
      <c r="F177" s="24">
        <v>-33.339750000000002</v>
      </c>
      <c r="H177" s="69">
        <f t="shared" si="39"/>
        <v>-31.104793125</v>
      </c>
      <c r="I177" s="8">
        <v>-31.288916620000006</v>
      </c>
      <c r="J177" s="65" t="s">
        <v>116</v>
      </c>
      <c r="K177" s="69"/>
      <c r="L177" s="14"/>
      <c r="M177" s="60"/>
      <c r="N177" s="14"/>
      <c r="O177"/>
      <c r="P177"/>
      <c r="AC177" s="10"/>
      <c r="AD177" s="10"/>
      <c r="AE177" s="10"/>
      <c r="AF177" s="15">
        <f t="shared" si="21"/>
        <v>-33.274230029411783</v>
      </c>
      <c r="AG177" s="10">
        <f t="shared" si="22"/>
        <v>-33.950915324619352</v>
      </c>
      <c r="AH177" s="10">
        <f t="shared" si="23"/>
        <v>-32.597544734204213</v>
      </c>
      <c r="AK177" s="38">
        <f t="shared" si="24"/>
        <v>-31.180450663590779</v>
      </c>
      <c r="AL177" s="38">
        <f t="shared" si="25"/>
        <v>-31.304391477777763</v>
      </c>
      <c r="AM177" s="38">
        <f t="shared" si="26"/>
        <v>-31.056509849403795</v>
      </c>
      <c r="AN177" s="38">
        <f t="shared" si="27"/>
        <v>-31.428332291964743</v>
      </c>
      <c r="AO177" s="38">
        <f t="shared" si="28"/>
        <v>-30.932569035216815</v>
      </c>
      <c r="AP177" s="38">
        <f t="shared" si="29"/>
        <v>-31.552273106151727</v>
      </c>
      <c r="AQ177" s="38">
        <f t="shared" si="30"/>
        <v>-30.808628221029831</v>
      </c>
    </row>
    <row r="178" spans="1:43">
      <c r="A178" s="3">
        <v>177</v>
      </c>
      <c r="B178" s="67">
        <v>39862</v>
      </c>
      <c r="C178" s="70">
        <v>0.10100000000000001</v>
      </c>
      <c r="D178" s="71" t="s">
        <v>40</v>
      </c>
      <c r="E178" s="140" t="s">
        <v>41</v>
      </c>
      <c r="F178" s="24">
        <v>-33.294069999999998</v>
      </c>
      <c r="H178" s="69">
        <f t="shared" si="39"/>
        <v>-31.057856924999996</v>
      </c>
      <c r="I178" s="8">
        <v>-31.288916620000006</v>
      </c>
      <c r="J178" s="65" t="s">
        <v>116</v>
      </c>
      <c r="K178" s="69"/>
      <c r="L178" s="14"/>
      <c r="M178" s="60"/>
      <c r="N178" s="14"/>
      <c r="O178"/>
      <c r="P178"/>
      <c r="AC178" s="10"/>
      <c r="AD178" s="10"/>
      <c r="AE178" s="10"/>
      <c r="AF178" s="15">
        <f t="shared" si="21"/>
        <v>-33.274230029411783</v>
      </c>
      <c r="AG178" s="10">
        <f t="shared" si="22"/>
        <v>-33.950915324619352</v>
      </c>
      <c r="AH178" s="10">
        <f t="shared" si="23"/>
        <v>-32.597544734204213</v>
      </c>
      <c r="AK178" s="38">
        <f t="shared" si="24"/>
        <v>-31.180450663590779</v>
      </c>
      <c r="AL178" s="38">
        <f t="shared" si="25"/>
        <v>-31.304391477777763</v>
      </c>
      <c r="AM178" s="38">
        <f t="shared" si="26"/>
        <v>-31.056509849403795</v>
      </c>
      <c r="AN178" s="38">
        <f t="shared" si="27"/>
        <v>-31.428332291964743</v>
      </c>
      <c r="AO178" s="38">
        <f t="shared" si="28"/>
        <v>-30.932569035216815</v>
      </c>
      <c r="AP178" s="38">
        <f t="shared" si="29"/>
        <v>-31.552273106151727</v>
      </c>
      <c r="AQ178" s="38">
        <f t="shared" si="30"/>
        <v>-30.808628221029831</v>
      </c>
    </row>
    <row r="179" spans="1:43">
      <c r="A179" s="3">
        <v>178</v>
      </c>
      <c r="B179" s="67">
        <v>39862</v>
      </c>
      <c r="C179" s="70">
        <v>5.5E-2</v>
      </c>
      <c r="D179" s="71" t="s">
        <v>42</v>
      </c>
      <c r="E179" s="140" t="s">
        <v>43</v>
      </c>
      <c r="F179" s="24">
        <v>-33.439720000000001</v>
      </c>
      <c r="H179" s="69">
        <f t="shared" si="39"/>
        <v>-31.207512300000005</v>
      </c>
      <c r="I179" s="8">
        <v>-31.288916620000006</v>
      </c>
      <c r="J179" s="65" t="s">
        <v>116</v>
      </c>
      <c r="K179" s="69"/>
      <c r="L179" s="14"/>
      <c r="M179" s="60"/>
      <c r="N179" s="14"/>
      <c r="O179"/>
      <c r="P179"/>
      <c r="AC179" s="10"/>
      <c r="AD179" s="10"/>
      <c r="AE179" s="10"/>
      <c r="AF179" s="15">
        <f t="shared" si="21"/>
        <v>-33.274230029411783</v>
      </c>
      <c r="AG179" s="10">
        <f t="shared" si="22"/>
        <v>-33.950915324619352</v>
      </c>
      <c r="AH179" s="10">
        <f t="shared" si="23"/>
        <v>-32.597544734204213</v>
      </c>
      <c r="AK179" s="38">
        <f t="shared" si="24"/>
        <v>-31.180450663590779</v>
      </c>
      <c r="AL179" s="38">
        <f t="shared" si="25"/>
        <v>-31.304391477777763</v>
      </c>
      <c r="AM179" s="38">
        <f t="shared" si="26"/>
        <v>-31.056509849403795</v>
      </c>
      <c r="AN179" s="38">
        <f t="shared" si="27"/>
        <v>-31.428332291964743</v>
      </c>
      <c r="AO179" s="38">
        <f t="shared" si="28"/>
        <v>-30.932569035216815</v>
      </c>
      <c r="AP179" s="38">
        <f t="shared" si="29"/>
        <v>-31.552273106151727</v>
      </c>
      <c r="AQ179" s="38">
        <f t="shared" si="30"/>
        <v>-30.808628221029831</v>
      </c>
    </row>
    <row r="180" spans="1:43">
      <c r="A180" s="3">
        <v>179</v>
      </c>
      <c r="B180" s="67">
        <v>39862</v>
      </c>
      <c r="C180" s="70">
        <v>0.06</v>
      </c>
      <c r="D180" s="71" t="s">
        <v>31</v>
      </c>
      <c r="E180" s="140" t="s">
        <v>32</v>
      </c>
      <c r="F180" s="24">
        <v>-33.154949999999999</v>
      </c>
      <c r="H180" s="69">
        <f>(1.0275*F180)+3.1518</f>
        <v>-30.914911125000003</v>
      </c>
      <c r="I180" s="8">
        <v>-31.288916620000006</v>
      </c>
      <c r="J180" s="65" t="s">
        <v>116</v>
      </c>
      <c r="K180" s="69"/>
      <c r="L180" s="14"/>
      <c r="M180" s="60"/>
      <c r="N180" s="14"/>
      <c r="O180"/>
      <c r="P180"/>
      <c r="AC180" s="10"/>
      <c r="AD180" s="10"/>
      <c r="AE180" s="10"/>
      <c r="AF180" s="15">
        <f t="shared" si="21"/>
        <v>-33.274230029411783</v>
      </c>
      <c r="AG180" s="10">
        <f t="shared" si="22"/>
        <v>-33.950915324619352</v>
      </c>
      <c r="AH180" s="10">
        <f t="shared" si="23"/>
        <v>-32.597544734204213</v>
      </c>
      <c r="AK180" s="38">
        <f t="shared" si="24"/>
        <v>-31.180450663590779</v>
      </c>
      <c r="AL180" s="38">
        <f t="shared" si="25"/>
        <v>-31.304391477777763</v>
      </c>
      <c r="AM180" s="38">
        <f t="shared" si="26"/>
        <v>-31.056509849403795</v>
      </c>
      <c r="AN180" s="38">
        <f t="shared" si="27"/>
        <v>-31.428332291964743</v>
      </c>
      <c r="AO180" s="38">
        <f t="shared" si="28"/>
        <v>-30.932569035216815</v>
      </c>
      <c r="AP180" s="38">
        <f t="shared" si="29"/>
        <v>-31.552273106151727</v>
      </c>
      <c r="AQ180" s="38">
        <f t="shared" si="30"/>
        <v>-30.808628221029831</v>
      </c>
    </row>
    <row r="181" spans="1:43">
      <c r="A181" s="3">
        <v>180</v>
      </c>
      <c r="B181" s="85">
        <v>39863</v>
      </c>
      <c r="C181" s="86">
        <v>6.0999999999999999E-2</v>
      </c>
      <c r="D181" s="87" t="s">
        <v>7</v>
      </c>
      <c r="E181" s="148" t="s">
        <v>28</v>
      </c>
      <c r="F181" s="88">
        <v>-33.212220000000002</v>
      </c>
      <c r="H181" s="89">
        <f>(1.0101*F181)+2.5263</f>
        <v>-31.021363422</v>
      </c>
      <c r="I181" s="95">
        <v>-31.289000000000001</v>
      </c>
      <c r="J181" s="88">
        <v>-33.272829999999999</v>
      </c>
      <c r="K181" s="89">
        <f t="shared" ref="K181:K189" si="40">(1.002*J181)+2.3573</f>
        <v>-30.982075660000003</v>
      </c>
      <c r="AF181" s="15">
        <f t="shared" si="21"/>
        <v>-33.274230029411783</v>
      </c>
      <c r="AG181" s="10">
        <f t="shared" si="22"/>
        <v>-33.950915324619352</v>
      </c>
      <c r="AH181" s="10">
        <f t="shared" si="23"/>
        <v>-32.597544734204213</v>
      </c>
      <c r="AK181" s="38">
        <f t="shared" si="24"/>
        <v>-31.180450663590779</v>
      </c>
      <c r="AL181" s="38">
        <f t="shared" si="25"/>
        <v>-31.304391477777763</v>
      </c>
      <c r="AM181" s="38">
        <f t="shared" si="26"/>
        <v>-31.056509849403795</v>
      </c>
      <c r="AN181" s="38">
        <f t="shared" si="27"/>
        <v>-31.428332291964743</v>
      </c>
      <c r="AO181" s="38">
        <f t="shared" si="28"/>
        <v>-30.932569035216815</v>
      </c>
      <c r="AP181" s="38">
        <f t="shared" si="29"/>
        <v>-31.552273106151727</v>
      </c>
      <c r="AQ181" s="38">
        <f t="shared" si="30"/>
        <v>-30.808628221029831</v>
      </c>
    </row>
    <row r="182" spans="1:43">
      <c r="A182" s="3">
        <v>181</v>
      </c>
      <c r="B182" s="85">
        <v>39863</v>
      </c>
      <c r="C182" s="86">
        <v>6.2E-2</v>
      </c>
      <c r="D182" s="87" t="s">
        <v>33</v>
      </c>
      <c r="E182" s="148" t="s">
        <v>34</v>
      </c>
      <c r="F182" s="88">
        <v>-33.462200000000003</v>
      </c>
      <c r="H182" s="89">
        <f t="shared" ref="H182:H188" si="41">(1.0101*F182)+2.5263</f>
        <v>-31.273868220000004</v>
      </c>
      <c r="I182" s="95">
        <v>-31.289000000000001</v>
      </c>
      <c r="J182" s="88">
        <v>-33.52863</v>
      </c>
      <c r="K182" s="89">
        <f t="shared" si="40"/>
        <v>-31.23838726</v>
      </c>
      <c r="AF182" s="15">
        <f t="shared" si="21"/>
        <v>-33.274230029411783</v>
      </c>
      <c r="AG182" s="10">
        <f t="shared" si="22"/>
        <v>-33.950915324619352</v>
      </c>
      <c r="AH182" s="10">
        <f t="shared" si="23"/>
        <v>-32.597544734204213</v>
      </c>
      <c r="AK182" s="38">
        <f t="shared" si="24"/>
        <v>-31.180450663590779</v>
      </c>
      <c r="AL182" s="38">
        <f t="shared" si="25"/>
        <v>-31.304391477777763</v>
      </c>
      <c r="AM182" s="38">
        <f t="shared" si="26"/>
        <v>-31.056509849403795</v>
      </c>
      <c r="AN182" s="38">
        <f t="shared" si="27"/>
        <v>-31.428332291964743</v>
      </c>
      <c r="AO182" s="38">
        <f t="shared" si="28"/>
        <v>-30.932569035216815</v>
      </c>
      <c r="AP182" s="38">
        <f t="shared" si="29"/>
        <v>-31.552273106151727</v>
      </c>
      <c r="AQ182" s="38">
        <f t="shared" si="30"/>
        <v>-30.808628221029831</v>
      </c>
    </row>
    <row r="183" spans="1:43">
      <c r="A183" s="3">
        <v>182</v>
      </c>
      <c r="B183" s="85">
        <v>39863</v>
      </c>
      <c r="C183" s="86">
        <v>0.06</v>
      </c>
      <c r="D183" s="87" t="s">
        <v>35</v>
      </c>
      <c r="E183" s="148" t="s">
        <v>36</v>
      </c>
      <c r="F183" s="88">
        <v>-33.314480000000003</v>
      </c>
      <c r="H183" s="89">
        <f t="shared" si="41"/>
        <v>-31.124656248000001</v>
      </c>
      <c r="I183" s="95">
        <v>-31.289000000000001</v>
      </c>
      <c r="J183" s="88">
        <v>-33.378189999999996</v>
      </c>
      <c r="K183" s="89">
        <f t="shared" si="40"/>
        <v>-31.087646379999999</v>
      </c>
      <c r="AF183" s="15">
        <f t="shared" si="21"/>
        <v>-33.274230029411783</v>
      </c>
      <c r="AG183" s="10">
        <f t="shared" si="22"/>
        <v>-33.950915324619352</v>
      </c>
      <c r="AH183" s="10">
        <f t="shared" si="23"/>
        <v>-32.597544734204213</v>
      </c>
      <c r="AK183" s="38">
        <f t="shared" si="24"/>
        <v>-31.180450663590779</v>
      </c>
      <c r="AL183" s="38">
        <f t="shared" si="25"/>
        <v>-31.304391477777763</v>
      </c>
      <c r="AM183" s="38">
        <f t="shared" si="26"/>
        <v>-31.056509849403795</v>
      </c>
      <c r="AN183" s="38">
        <f t="shared" si="27"/>
        <v>-31.428332291964743</v>
      </c>
      <c r="AO183" s="38">
        <f t="shared" si="28"/>
        <v>-30.932569035216815</v>
      </c>
      <c r="AP183" s="38">
        <f t="shared" si="29"/>
        <v>-31.552273106151727</v>
      </c>
      <c r="AQ183" s="38">
        <f t="shared" si="30"/>
        <v>-30.808628221029831</v>
      </c>
    </row>
    <row r="184" spans="1:43">
      <c r="A184" s="3">
        <v>183</v>
      </c>
      <c r="B184" s="85">
        <v>39863</v>
      </c>
      <c r="C184" s="86">
        <v>0.06</v>
      </c>
      <c r="D184" s="87" t="s">
        <v>23</v>
      </c>
      <c r="E184" s="148" t="s">
        <v>37</v>
      </c>
      <c r="F184" s="88">
        <v>-33.42221</v>
      </c>
      <c r="H184" s="89">
        <f t="shared" si="41"/>
        <v>-31.233474321000003</v>
      </c>
      <c r="I184" s="95">
        <v>-31.289000000000001</v>
      </c>
      <c r="J184" s="88">
        <v>-33.487659999999998</v>
      </c>
      <c r="K184" s="89">
        <f t="shared" si="40"/>
        <v>-31.197335319999997</v>
      </c>
      <c r="AF184" s="15">
        <f t="shared" si="21"/>
        <v>-33.274230029411783</v>
      </c>
      <c r="AG184" s="10">
        <f t="shared" si="22"/>
        <v>-33.950915324619352</v>
      </c>
      <c r="AH184" s="10">
        <f t="shared" si="23"/>
        <v>-32.597544734204213</v>
      </c>
      <c r="AK184" s="38">
        <f t="shared" si="24"/>
        <v>-31.180450663590779</v>
      </c>
      <c r="AL184" s="38">
        <f t="shared" si="25"/>
        <v>-31.304391477777763</v>
      </c>
      <c r="AM184" s="38">
        <f t="shared" si="26"/>
        <v>-31.056509849403795</v>
      </c>
      <c r="AN184" s="38">
        <f t="shared" si="27"/>
        <v>-31.428332291964743</v>
      </c>
      <c r="AO184" s="38">
        <f t="shared" si="28"/>
        <v>-30.932569035216815</v>
      </c>
      <c r="AP184" s="38">
        <f t="shared" si="29"/>
        <v>-31.552273106151727</v>
      </c>
      <c r="AQ184" s="38">
        <f t="shared" si="30"/>
        <v>-30.808628221029831</v>
      </c>
    </row>
    <row r="185" spans="1:43">
      <c r="A185" s="3">
        <v>184</v>
      </c>
      <c r="B185" s="85">
        <v>39863</v>
      </c>
      <c r="C185" s="86">
        <v>5.8000000000000003E-2</v>
      </c>
      <c r="D185" s="87" t="s">
        <v>29</v>
      </c>
      <c r="E185" s="148" t="s">
        <v>30</v>
      </c>
      <c r="F185" s="88">
        <v>-33.380319999999998</v>
      </c>
      <c r="H185" s="89">
        <f>(1.0101*F185)+2.5263</f>
        <v>-31.191161231999999</v>
      </c>
      <c r="I185" s="95">
        <v>-31.289000000000001</v>
      </c>
      <c r="J185" s="88">
        <v>-33.448059999999998</v>
      </c>
      <c r="K185" s="89">
        <f t="shared" si="40"/>
        <v>-31.157656120000002</v>
      </c>
      <c r="AF185" s="15">
        <f t="shared" si="21"/>
        <v>-33.274230029411783</v>
      </c>
      <c r="AG185" s="10">
        <f t="shared" si="22"/>
        <v>-33.950915324619352</v>
      </c>
      <c r="AH185" s="10">
        <f t="shared" si="23"/>
        <v>-32.597544734204213</v>
      </c>
      <c r="AK185" s="38">
        <f t="shared" si="24"/>
        <v>-31.180450663590779</v>
      </c>
      <c r="AL185" s="38">
        <f t="shared" si="25"/>
        <v>-31.304391477777763</v>
      </c>
      <c r="AM185" s="38">
        <f t="shared" si="26"/>
        <v>-31.056509849403795</v>
      </c>
      <c r="AN185" s="38">
        <f t="shared" si="27"/>
        <v>-31.428332291964743</v>
      </c>
      <c r="AO185" s="38">
        <f t="shared" si="28"/>
        <v>-30.932569035216815</v>
      </c>
      <c r="AP185" s="38">
        <f t="shared" si="29"/>
        <v>-31.552273106151727</v>
      </c>
      <c r="AQ185" s="38">
        <f t="shared" si="30"/>
        <v>-30.808628221029831</v>
      </c>
    </row>
    <row r="186" spans="1:43">
      <c r="A186" s="3">
        <v>185</v>
      </c>
      <c r="B186" s="85">
        <v>39863</v>
      </c>
      <c r="C186" s="86">
        <v>7.1999999999999995E-2</v>
      </c>
      <c r="D186" s="87" t="s">
        <v>38</v>
      </c>
      <c r="E186" s="148" t="s">
        <v>39</v>
      </c>
      <c r="F186" s="88">
        <v>-33.462820000000001</v>
      </c>
      <c r="H186" s="89">
        <f t="shared" si="41"/>
        <v>-31.274494482000001</v>
      </c>
      <c r="I186" s="95">
        <v>-31.289000000000001</v>
      </c>
      <c r="J186" s="88">
        <v>-33.523530000000001</v>
      </c>
      <c r="K186" s="89">
        <f t="shared" si="40"/>
        <v>-31.233277060000002</v>
      </c>
      <c r="AF186" s="15">
        <f t="shared" si="21"/>
        <v>-33.274230029411783</v>
      </c>
      <c r="AG186" s="10">
        <f t="shared" si="22"/>
        <v>-33.950915324619352</v>
      </c>
      <c r="AH186" s="10">
        <f t="shared" si="23"/>
        <v>-32.597544734204213</v>
      </c>
      <c r="AK186" s="38">
        <f t="shared" si="24"/>
        <v>-31.180450663590779</v>
      </c>
      <c r="AL186" s="38">
        <f t="shared" si="25"/>
        <v>-31.304391477777763</v>
      </c>
      <c r="AM186" s="38">
        <f t="shared" si="26"/>
        <v>-31.056509849403795</v>
      </c>
      <c r="AN186" s="38">
        <f t="shared" si="27"/>
        <v>-31.428332291964743</v>
      </c>
      <c r="AO186" s="38">
        <f t="shared" si="28"/>
        <v>-30.932569035216815</v>
      </c>
      <c r="AP186" s="38">
        <f t="shared" si="29"/>
        <v>-31.552273106151727</v>
      </c>
      <c r="AQ186" s="38">
        <f t="shared" si="30"/>
        <v>-30.808628221029831</v>
      </c>
    </row>
    <row r="187" spans="1:43">
      <c r="A187" s="3">
        <v>186</v>
      </c>
      <c r="B187" s="85">
        <v>39863</v>
      </c>
      <c r="C187" s="86">
        <v>0.1</v>
      </c>
      <c r="D187" s="87" t="s">
        <v>40</v>
      </c>
      <c r="E187" s="148" t="s">
        <v>41</v>
      </c>
      <c r="F187" s="88">
        <v>-33.407879999999999</v>
      </c>
      <c r="H187" s="89">
        <f t="shared" si="41"/>
        <v>-31.218999588000003</v>
      </c>
      <c r="I187" s="95">
        <v>-31.289000000000001</v>
      </c>
      <c r="J187" s="88">
        <v>-33.447589999999998</v>
      </c>
      <c r="K187" s="89">
        <f t="shared" si="40"/>
        <v>-31.157185180000003</v>
      </c>
      <c r="AF187" s="15">
        <f t="shared" si="21"/>
        <v>-33.274230029411783</v>
      </c>
      <c r="AG187" s="10">
        <f t="shared" si="22"/>
        <v>-33.950915324619352</v>
      </c>
      <c r="AH187" s="10">
        <f t="shared" si="23"/>
        <v>-32.597544734204213</v>
      </c>
      <c r="AK187" s="38">
        <f t="shared" si="24"/>
        <v>-31.180450663590779</v>
      </c>
      <c r="AL187" s="38">
        <f t="shared" si="25"/>
        <v>-31.304391477777763</v>
      </c>
      <c r="AM187" s="38">
        <f t="shared" si="26"/>
        <v>-31.056509849403795</v>
      </c>
      <c r="AN187" s="38">
        <f t="shared" si="27"/>
        <v>-31.428332291964743</v>
      </c>
      <c r="AO187" s="38">
        <f t="shared" si="28"/>
        <v>-30.932569035216815</v>
      </c>
      <c r="AP187" s="38">
        <f t="shared" si="29"/>
        <v>-31.552273106151727</v>
      </c>
      <c r="AQ187" s="38">
        <f t="shared" si="30"/>
        <v>-30.808628221029831</v>
      </c>
    </row>
    <row r="188" spans="1:43">
      <c r="A188" s="3">
        <v>187</v>
      </c>
      <c r="B188" s="85">
        <v>39863</v>
      </c>
      <c r="C188" s="86">
        <v>0.06</v>
      </c>
      <c r="D188" s="87" t="s">
        <v>42</v>
      </c>
      <c r="E188" s="148" t="s">
        <v>43</v>
      </c>
      <c r="F188" s="88">
        <v>-33.113399999999999</v>
      </c>
      <c r="H188" s="89">
        <f t="shared" si="41"/>
        <v>-30.921545340000002</v>
      </c>
      <c r="I188" s="95">
        <v>-31.289000000000001</v>
      </c>
      <c r="J188" s="88">
        <v>-33.180570000000003</v>
      </c>
      <c r="K188" s="89">
        <f t="shared" si="40"/>
        <v>-30.889631140000002</v>
      </c>
      <c r="AF188" s="15">
        <f t="shared" si="21"/>
        <v>-33.274230029411783</v>
      </c>
      <c r="AG188" s="10">
        <f t="shared" si="22"/>
        <v>-33.950915324619352</v>
      </c>
      <c r="AH188" s="10">
        <f t="shared" si="23"/>
        <v>-32.597544734204213</v>
      </c>
      <c r="AK188" s="38">
        <f t="shared" si="24"/>
        <v>-31.180450663590779</v>
      </c>
      <c r="AL188" s="38">
        <f t="shared" si="25"/>
        <v>-31.304391477777763</v>
      </c>
      <c r="AM188" s="38">
        <f t="shared" si="26"/>
        <v>-31.056509849403795</v>
      </c>
      <c r="AN188" s="38">
        <f t="shared" si="27"/>
        <v>-31.428332291964743</v>
      </c>
      <c r="AO188" s="38">
        <f t="shared" si="28"/>
        <v>-30.932569035216815</v>
      </c>
      <c r="AP188" s="38">
        <f t="shared" si="29"/>
        <v>-31.552273106151727</v>
      </c>
      <c r="AQ188" s="38">
        <f t="shared" si="30"/>
        <v>-30.808628221029831</v>
      </c>
    </row>
    <row r="189" spans="1:43">
      <c r="A189" s="3">
        <v>188</v>
      </c>
      <c r="B189" s="85">
        <v>39863</v>
      </c>
      <c r="C189" s="86">
        <v>6.2E-2</v>
      </c>
      <c r="D189" s="87" t="s">
        <v>31</v>
      </c>
      <c r="E189" s="148" t="s">
        <v>32</v>
      </c>
      <c r="F189" s="88">
        <v>-33.471229999999998</v>
      </c>
      <c r="H189" s="89">
        <f>(1.0101*F189)+2.5263</f>
        <v>-31.282989422999997</v>
      </c>
      <c r="I189" s="95">
        <v>-31.289000000000001</v>
      </c>
      <c r="J189" s="88">
        <v>-33.53783</v>
      </c>
      <c r="K189" s="89">
        <f t="shared" si="40"/>
        <v>-31.247605660000001</v>
      </c>
      <c r="AF189" s="15">
        <f t="shared" si="21"/>
        <v>-33.274230029411783</v>
      </c>
      <c r="AG189" s="10">
        <f t="shared" si="22"/>
        <v>-33.950915324619352</v>
      </c>
      <c r="AH189" s="10">
        <f t="shared" si="23"/>
        <v>-32.597544734204213</v>
      </c>
      <c r="AK189" s="38">
        <f t="shared" si="24"/>
        <v>-31.180450663590779</v>
      </c>
      <c r="AL189" s="38">
        <f t="shared" si="25"/>
        <v>-31.304391477777763</v>
      </c>
      <c r="AM189" s="38">
        <f t="shared" si="26"/>
        <v>-31.056509849403795</v>
      </c>
      <c r="AN189" s="38">
        <f t="shared" si="27"/>
        <v>-31.428332291964743</v>
      </c>
      <c r="AO189" s="38">
        <f t="shared" si="28"/>
        <v>-30.932569035216815</v>
      </c>
      <c r="AP189" s="38">
        <f t="shared" si="29"/>
        <v>-31.552273106151727</v>
      </c>
      <c r="AQ189" s="38">
        <f t="shared" si="30"/>
        <v>-30.808628221029831</v>
      </c>
    </row>
    <row r="190" spans="1:43">
      <c r="A190" s="3">
        <v>189</v>
      </c>
      <c r="B190" s="67">
        <v>39867</v>
      </c>
      <c r="C190" s="70">
        <v>5.5E-2</v>
      </c>
      <c r="D190" s="71" t="s">
        <v>7</v>
      </c>
      <c r="E190" s="140" t="s">
        <v>28</v>
      </c>
      <c r="F190" s="24">
        <v>-33.458019999999998</v>
      </c>
      <c r="H190" s="69">
        <f>(1.0206*F190)+2.9227</f>
        <v>-31.224555211999999</v>
      </c>
      <c r="I190" s="96">
        <v>-31.289000000000001</v>
      </c>
      <c r="J190" s="24">
        <v>-33.558190000000003</v>
      </c>
      <c r="K190" s="69" t="e">
        <f>(1.0079*#REF!)+2.592</f>
        <v>#REF!</v>
      </c>
      <c r="AF190" s="15">
        <f t="shared" si="21"/>
        <v>-33.274230029411783</v>
      </c>
      <c r="AG190" s="10">
        <f t="shared" si="22"/>
        <v>-33.950915324619352</v>
      </c>
      <c r="AH190" s="10">
        <f t="shared" si="23"/>
        <v>-32.597544734204213</v>
      </c>
      <c r="AK190" s="38">
        <f t="shared" si="24"/>
        <v>-31.180450663590779</v>
      </c>
      <c r="AL190" s="38">
        <f t="shared" si="25"/>
        <v>-31.304391477777763</v>
      </c>
      <c r="AM190" s="38">
        <f t="shared" si="26"/>
        <v>-31.056509849403795</v>
      </c>
      <c r="AN190" s="38">
        <f t="shared" si="27"/>
        <v>-31.428332291964743</v>
      </c>
      <c r="AO190" s="38">
        <f t="shared" si="28"/>
        <v>-30.932569035216815</v>
      </c>
      <c r="AP190" s="38">
        <f t="shared" si="29"/>
        <v>-31.552273106151727</v>
      </c>
      <c r="AQ190" s="38">
        <f t="shared" si="30"/>
        <v>-30.808628221029831</v>
      </c>
    </row>
    <row r="191" spans="1:43">
      <c r="A191" s="3">
        <v>190</v>
      </c>
      <c r="B191" s="67">
        <v>39867</v>
      </c>
      <c r="C191" s="70">
        <v>7.9000000000000001E-2</v>
      </c>
      <c r="D191" s="71" t="s">
        <v>33</v>
      </c>
      <c r="E191" s="140" t="s">
        <v>34</v>
      </c>
      <c r="F191" s="24">
        <v>-33.420029999999997</v>
      </c>
      <c r="H191" s="69">
        <f t="shared" ref="H191:H197" si="42">(1.0206*F191)+2.9227</f>
        <v>-31.185782617999998</v>
      </c>
      <c r="I191" s="96">
        <v>-31.289000000000001</v>
      </c>
      <c r="J191" s="24">
        <v>-33.486899999999999</v>
      </c>
      <c r="K191" s="69" t="e">
        <f>(1.0079*#REF!)+2.592</f>
        <v>#REF!</v>
      </c>
      <c r="L191" s="13"/>
      <c r="AF191" s="15">
        <f t="shared" si="21"/>
        <v>-33.274230029411783</v>
      </c>
      <c r="AG191" s="10">
        <f t="shared" si="22"/>
        <v>-33.950915324619352</v>
      </c>
      <c r="AH191" s="10">
        <f t="shared" si="23"/>
        <v>-32.597544734204213</v>
      </c>
      <c r="AK191" s="38">
        <f t="shared" si="24"/>
        <v>-31.180450663590779</v>
      </c>
      <c r="AL191" s="38">
        <f t="shared" si="25"/>
        <v>-31.304391477777763</v>
      </c>
      <c r="AM191" s="38">
        <f t="shared" si="26"/>
        <v>-31.056509849403795</v>
      </c>
      <c r="AN191" s="38">
        <f t="shared" si="27"/>
        <v>-31.428332291964743</v>
      </c>
      <c r="AO191" s="38">
        <f t="shared" si="28"/>
        <v>-30.932569035216815</v>
      </c>
      <c r="AP191" s="38">
        <f t="shared" si="29"/>
        <v>-31.552273106151727</v>
      </c>
      <c r="AQ191" s="38">
        <f t="shared" si="30"/>
        <v>-30.808628221029831</v>
      </c>
    </row>
    <row r="192" spans="1:43">
      <c r="A192" s="3">
        <v>191</v>
      </c>
      <c r="B192" s="67">
        <v>39867</v>
      </c>
      <c r="C192" s="70">
        <v>5.0999999999999997E-2</v>
      </c>
      <c r="D192" s="71" t="s">
        <v>35</v>
      </c>
      <c r="E192" s="140" t="s">
        <v>36</v>
      </c>
      <c r="F192" s="24">
        <v>-33.11656</v>
      </c>
      <c r="H192" s="69">
        <f t="shared" si="42"/>
        <v>-30.876061135999997</v>
      </c>
      <c r="I192" s="96">
        <v>-31.289000000000001</v>
      </c>
      <c r="J192" s="24">
        <v>-33.215670000000003</v>
      </c>
      <c r="K192" s="69" t="e">
        <f>(1.0079*#REF!)+2.592</f>
        <v>#REF!</v>
      </c>
      <c r="L192" s="69"/>
      <c r="AF192" s="15">
        <f t="shared" si="21"/>
        <v>-33.274230029411783</v>
      </c>
      <c r="AG192" s="10">
        <f t="shared" si="22"/>
        <v>-33.950915324619352</v>
      </c>
      <c r="AH192" s="10">
        <f t="shared" si="23"/>
        <v>-32.597544734204213</v>
      </c>
      <c r="AK192" s="38">
        <f t="shared" si="24"/>
        <v>-31.180450663590779</v>
      </c>
      <c r="AL192" s="38">
        <f t="shared" si="25"/>
        <v>-31.304391477777763</v>
      </c>
      <c r="AM192" s="38">
        <f t="shared" si="26"/>
        <v>-31.056509849403795</v>
      </c>
      <c r="AN192" s="38">
        <f t="shared" si="27"/>
        <v>-31.428332291964743</v>
      </c>
      <c r="AO192" s="38">
        <f t="shared" si="28"/>
        <v>-30.932569035216815</v>
      </c>
      <c r="AP192" s="38">
        <f t="shared" si="29"/>
        <v>-31.552273106151727</v>
      </c>
      <c r="AQ192" s="38">
        <f t="shared" si="30"/>
        <v>-30.808628221029831</v>
      </c>
    </row>
    <row r="193" spans="1:43">
      <c r="A193" s="3">
        <v>192</v>
      </c>
      <c r="B193" s="67">
        <v>39867</v>
      </c>
      <c r="C193" s="70">
        <v>6.0999999999999999E-2</v>
      </c>
      <c r="D193" s="71" t="s">
        <v>23</v>
      </c>
      <c r="E193" s="140" t="s">
        <v>37</v>
      </c>
      <c r="F193" s="24">
        <v>-33.234659999999998</v>
      </c>
      <c r="H193" s="69">
        <f t="shared" si="42"/>
        <v>-30.996593995999994</v>
      </c>
      <c r="I193" s="96">
        <v>-31.289000000000001</v>
      </c>
      <c r="J193" s="24">
        <v>-33.325769999999999</v>
      </c>
      <c r="K193" s="69" t="e">
        <f>(1.0079*#REF!)+2.592</f>
        <v>#REF!</v>
      </c>
      <c r="L193" s="69"/>
      <c r="AF193" s="15">
        <f t="shared" si="21"/>
        <v>-33.274230029411783</v>
      </c>
      <c r="AG193" s="10">
        <f t="shared" si="22"/>
        <v>-33.950915324619352</v>
      </c>
      <c r="AH193" s="10">
        <f t="shared" si="23"/>
        <v>-32.597544734204213</v>
      </c>
      <c r="AK193" s="38">
        <f t="shared" si="24"/>
        <v>-31.180450663590779</v>
      </c>
      <c r="AL193" s="38">
        <f t="shared" si="25"/>
        <v>-31.304391477777763</v>
      </c>
      <c r="AM193" s="38">
        <f t="shared" si="26"/>
        <v>-31.056509849403795</v>
      </c>
      <c r="AN193" s="38">
        <f t="shared" si="27"/>
        <v>-31.428332291964743</v>
      </c>
      <c r="AO193" s="38">
        <f t="shared" si="28"/>
        <v>-30.932569035216815</v>
      </c>
      <c r="AP193" s="38">
        <f t="shared" si="29"/>
        <v>-31.552273106151727</v>
      </c>
      <c r="AQ193" s="38">
        <f t="shared" si="30"/>
        <v>-30.808628221029831</v>
      </c>
    </row>
    <row r="194" spans="1:43">
      <c r="A194" s="3">
        <v>193</v>
      </c>
      <c r="B194" s="67">
        <v>39867</v>
      </c>
      <c r="C194" s="70">
        <v>0.06</v>
      </c>
      <c r="D194" s="71" t="s">
        <v>29</v>
      </c>
      <c r="E194" s="140" t="s">
        <v>30</v>
      </c>
      <c r="F194" s="24">
        <v>-33.417769999999997</v>
      </c>
      <c r="H194" s="69">
        <f>(1.0206*F194)+2.9227</f>
        <v>-31.183476061999997</v>
      </c>
      <c r="I194" s="96">
        <v>-31.289000000000001</v>
      </c>
      <c r="J194" s="24">
        <v>-33.500770000000003</v>
      </c>
      <c r="K194" s="69" t="e">
        <f>(1.0079*#REF!)+2.592</f>
        <v>#REF!</v>
      </c>
      <c r="L194" s="69"/>
      <c r="AF194" s="15">
        <f t="shared" ref="AF194:AF257" si="43">$AE$2</f>
        <v>-33.274230029411783</v>
      </c>
      <c r="AG194" s="10">
        <f t="shared" ref="AG194:AG257" si="44">$AE$2-(3*$AE$3)</f>
        <v>-33.950915324619352</v>
      </c>
      <c r="AH194" s="10">
        <f t="shared" ref="AH194:AH257" si="45">$AE$2+(3*$AE$3)</f>
        <v>-32.597544734204213</v>
      </c>
      <c r="AK194" s="38">
        <f t="shared" ref="AK194:AK257" si="46">$M$47</f>
        <v>-31.180450663590779</v>
      </c>
      <c r="AL194" s="38">
        <f t="shared" ref="AL194:AL257" si="47">$M$47-$M$48</f>
        <v>-31.304391477777763</v>
      </c>
      <c r="AM194" s="38">
        <f t="shared" ref="AM194:AM257" si="48">$M$47+$M$48</f>
        <v>-31.056509849403795</v>
      </c>
      <c r="AN194" s="38">
        <f t="shared" ref="AN194:AN257" si="49">$M$47-(2*$M$48)</f>
        <v>-31.428332291964743</v>
      </c>
      <c r="AO194" s="38">
        <f t="shared" ref="AO194:AO257" si="50">$M$47+(2*$M$48)</f>
        <v>-30.932569035216815</v>
      </c>
      <c r="AP194" s="38">
        <f t="shared" ref="AP194:AP257" si="51">$M$47-(3*$M$48)</f>
        <v>-31.552273106151727</v>
      </c>
      <c r="AQ194" s="38">
        <f t="shared" ref="AQ194:AQ257" si="52">$M$47+(3*$M$48)</f>
        <v>-30.808628221029831</v>
      </c>
    </row>
    <row r="195" spans="1:43">
      <c r="A195" s="3">
        <v>194</v>
      </c>
      <c r="B195" s="67">
        <v>39867</v>
      </c>
      <c r="C195" s="70">
        <v>7.8E-2</v>
      </c>
      <c r="D195" s="71" t="s">
        <v>38</v>
      </c>
      <c r="E195" s="140" t="s">
        <v>39</v>
      </c>
      <c r="F195" s="24">
        <v>-33.239019999999996</v>
      </c>
      <c r="H195" s="69">
        <f t="shared" si="42"/>
        <v>-31.001043811999999</v>
      </c>
      <c r="I195" s="96">
        <v>-31.289000000000001</v>
      </c>
      <c r="J195" s="24">
        <v>-33.310839999999999</v>
      </c>
      <c r="K195" s="69" t="e">
        <f>(1.0079*#REF!)+2.592</f>
        <v>#REF!</v>
      </c>
      <c r="L195" s="69"/>
      <c r="AF195" s="15">
        <f t="shared" si="43"/>
        <v>-33.274230029411783</v>
      </c>
      <c r="AG195" s="10">
        <f t="shared" si="44"/>
        <v>-33.950915324619352</v>
      </c>
      <c r="AH195" s="10">
        <f t="shared" si="45"/>
        <v>-32.597544734204213</v>
      </c>
      <c r="AK195" s="38">
        <f t="shared" si="46"/>
        <v>-31.180450663590779</v>
      </c>
      <c r="AL195" s="38">
        <f t="shared" si="47"/>
        <v>-31.304391477777763</v>
      </c>
      <c r="AM195" s="38">
        <f t="shared" si="48"/>
        <v>-31.056509849403795</v>
      </c>
      <c r="AN195" s="38">
        <f t="shared" si="49"/>
        <v>-31.428332291964743</v>
      </c>
      <c r="AO195" s="38">
        <f t="shared" si="50"/>
        <v>-30.932569035216815</v>
      </c>
      <c r="AP195" s="38">
        <f t="shared" si="51"/>
        <v>-31.552273106151727</v>
      </c>
      <c r="AQ195" s="38">
        <f t="shared" si="52"/>
        <v>-30.808628221029831</v>
      </c>
    </row>
    <row r="196" spans="1:43">
      <c r="A196" s="3">
        <v>195</v>
      </c>
      <c r="B196" s="67">
        <v>39867</v>
      </c>
      <c r="C196" s="70">
        <v>8.4000000000000005E-2</v>
      </c>
      <c r="D196" s="71" t="s">
        <v>40</v>
      </c>
      <c r="E196" s="140" t="s">
        <v>41</v>
      </c>
      <c r="F196" s="24">
        <v>-33.40549</v>
      </c>
      <c r="H196" s="69">
        <f t="shared" si="42"/>
        <v>-31.170943094000002</v>
      </c>
      <c r="I196" s="96">
        <v>-31.289000000000001</v>
      </c>
      <c r="J196" s="24">
        <v>-33.468110000000003</v>
      </c>
      <c r="K196" s="69" t="e">
        <f>(1.0079*#REF!)+2.592</f>
        <v>#REF!</v>
      </c>
      <c r="L196" s="69"/>
      <c r="AF196" s="15">
        <f t="shared" si="43"/>
        <v>-33.274230029411783</v>
      </c>
      <c r="AG196" s="10">
        <f t="shared" si="44"/>
        <v>-33.950915324619352</v>
      </c>
      <c r="AH196" s="10">
        <f t="shared" si="45"/>
        <v>-32.597544734204213</v>
      </c>
      <c r="AK196" s="38">
        <f t="shared" si="46"/>
        <v>-31.180450663590779</v>
      </c>
      <c r="AL196" s="38">
        <f t="shared" si="47"/>
        <v>-31.304391477777763</v>
      </c>
      <c r="AM196" s="38">
        <f t="shared" si="48"/>
        <v>-31.056509849403795</v>
      </c>
      <c r="AN196" s="38">
        <f t="shared" si="49"/>
        <v>-31.428332291964743</v>
      </c>
      <c r="AO196" s="38">
        <f t="shared" si="50"/>
        <v>-30.932569035216815</v>
      </c>
      <c r="AP196" s="38">
        <f t="shared" si="51"/>
        <v>-31.552273106151727</v>
      </c>
      <c r="AQ196" s="38">
        <f t="shared" si="52"/>
        <v>-30.808628221029831</v>
      </c>
    </row>
    <row r="197" spans="1:43">
      <c r="A197" s="3">
        <v>196</v>
      </c>
      <c r="B197" s="67">
        <v>39867</v>
      </c>
      <c r="C197" s="70">
        <v>6.3E-2</v>
      </c>
      <c r="D197" s="71" t="s">
        <v>42</v>
      </c>
      <c r="E197" s="140" t="s">
        <v>43</v>
      </c>
      <c r="F197" s="24">
        <v>-33.333120000000001</v>
      </c>
      <c r="H197" s="69">
        <f t="shared" si="42"/>
        <v>-31.097082272000002</v>
      </c>
      <c r="I197" s="96">
        <v>-31.289000000000001</v>
      </c>
      <c r="J197" s="24">
        <v>-33.416789999999999</v>
      </c>
      <c r="K197" s="69" t="e">
        <f>(1.0079*#REF!)+2.592</f>
        <v>#REF!</v>
      </c>
      <c r="L197" s="69"/>
      <c r="AF197" s="15">
        <f t="shared" si="43"/>
        <v>-33.274230029411783</v>
      </c>
      <c r="AG197" s="10">
        <f t="shared" si="44"/>
        <v>-33.950915324619352</v>
      </c>
      <c r="AH197" s="10">
        <f t="shared" si="45"/>
        <v>-32.597544734204213</v>
      </c>
      <c r="AK197" s="38">
        <f t="shared" si="46"/>
        <v>-31.180450663590779</v>
      </c>
      <c r="AL197" s="38">
        <f t="shared" si="47"/>
        <v>-31.304391477777763</v>
      </c>
      <c r="AM197" s="38">
        <f t="shared" si="48"/>
        <v>-31.056509849403795</v>
      </c>
      <c r="AN197" s="38">
        <f t="shared" si="49"/>
        <v>-31.428332291964743</v>
      </c>
      <c r="AO197" s="38">
        <f t="shared" si="50"/>
        <v>-30.932569035216815</v>
      </c>
      <c r="AP197" s="38">
        <f t="shared" si="51"/>
        <v>-31.552273106151727</v>
      </c>
      <c r="AQ197" s="38">
        <f t="shared" si="52"/>
        <v>-30.808628221029831</v>
      </c>
    </row>
    <row r="198" spans="1:43">
      <c r="A198" s="3">
        <v>197</v>
      </c>
      <c r="B198" s="67">
        <v>39867</v>
      </c>
      <c r="C198" s="70">
        <v>6.0999999999999999E-2</v>
      </c>
      <c r="D198" s="71" t="s">
        <v>31</v>
      </c>
      <c r="E198" s="140" t="s">
        <v>32</v>
      </c>
      <c r="F198" s="24">
        <v>-33.432360000000003</v>
      </c>
      <c r="H198" s="69">
        <f>(1.0206*F198)+2.9227</f>
        <v>-31.198366616000001</v>
      </c>
      <c r="I198" s="96">
        <v>-31.289000000000001</v>
      </c>
      <c r="J198" s="24">
        <v>-33.51811</v>
      </c>
      <c r="K198" s="69" t="e">
        <f>(1.0079*#REF!)+2.592</f>
        <v>#REF!</v>
      </c>
      <c r="L198" s="69"/>
      <c r="AF198" s="15">
        <f t="shared" si="43"/>
        <v>-33.274230029411783</v>
      </c>
      <c r="AG198" s="10">
        <f t="shared" si="44"/>
        <v>-33.950915324619352</v>
      </c>
      <c r="AH198" s="10">
        <f t="shared" si="45"/>
        <v>-32.597544734204213</v>
      </c>
      <c r="AK198" s="38">
        <f t="shared" si="46"/>
        <v>-31.180450663590779</v>
      </c>
      <c r="AL198" s="38">
        <f t="shared" si="47"/>
        <v>-31.304391477777763</v>
      </c>
      <c r="AM198" s="38">
        <f t="shared" si="48"/>
        <v>-31.056509849403795</v>
      </c>
      <c r="AN198" s="38">
        <f t="shared" si="49"/>
        <v>-31.428332291964743</v>
      </c>
      <c r="AO198" s="38">
        <f t="shared" si="50"/>
        <v>-30.932569035216815</v>
      </c>
      <c r="AP198" s="38">
        <f t="shared" si="51"/>
        <v>-31.552273106151727</v>
      </c>
      <c r="AQ198" s="38">
        <f t="shared" si="52"/>
        <v>-30.808628221029831</v>
      </c>
    </row>
    <row r="199" spans="1:43">
      <c r="A199" s="3">
        <v>198</v>
      </c>
      <c r="B199" s="98">
        <v>39874</v>
      </c>
      <c r="C199" s="57">
        <v>5.0999999999999997E-2</v>
      </c>
      <c r="D199" s="59" t="s">
        <v>7</v>
      </c>
      <c r="E199" s="144" t="s">
        <v>28</v>
      </c>
      <c r="F199" s="60">
        <v>-33.472090000000001</v>
      </c>
      <c r="H199" s="14">
        <f>(1.0192*F199)+2.8981</f>
        <v>-31.216654128000009</v>
      </c>
      <c r="I199" s="96">
        <v>-31.289000000000001</v>
      </c>
      <c r="J199" s="60">
        <v>-33.536020000000001</v>
      </c>
      <c r="K199" s="14">
        <f t="shared" ref="K199:K207" si="53">(1.0098*J199)+2.6474</f>
        <v>-31.217272996000002</v>
      </c>
      <c r="AF199" s="15">
        <f t="shared" si="43"/>
        <v>-33.274230029411783</v>
      </c>
      <c r="AG199" s="10">
        <f t="shared" si="44"/>
        <v>-33.950915324619352</v>
      </c>
      <c r="AH199" s="10">
        <f t="shared" si="45"/>
        <v>-32.597544734204213</v>
      </c>
      <c r="AK199" s="38">
        <f t="shared" si="46"/>
        <v>-31.180450663590779</v>
      </c>
      <c r="AL199" s="38">
        <f t="shared" si="47"/>
        <v>-31.304391477777763</v>
      </c>
      <c r="AM199" s="38">
        <f t="shared" si="48"/>
        <v>-31.056509849403795</v>
      </c>
      <c r="AN199" s="38">
        <f t="shared" si="49"/>
        <v>-31.428332291964743</v>
      </c>
      <c r="AO199" s="38">
        <f t="shared" si="50"/>
        <v>-30.932569035216815</v>
      </c>
      <c r="AP199" s="38">
        <f t="shared" si="51"/>
        <v>-31.552273106151727</v>
      </c>
      <c r="AQ199" s="38">
        <f t="shared" si="52"/>
        <v>-30.808628221029831</v>
      </c>
    </row>
    <row r="200" spans="1:43">
      <c r="A200" s="3">
        <v>199</v>
      </c>
      <c r="B200" s="98">
        <v>39874</v>
      </c>
      <c r="C200" s="57">
        <v>5.6000000000000001E-2</v>
      </c>
      <c r="D200" s="59" t="s">
        <v>33</v>
      </c>
      <c r="E200" s="144" t="s">
        <v>34</v>
      </c>
      <c r="F200" s="60">
        <v>-33.481810000000003</v>
      </c>
      <c r="H200" s="14">
        <f t="shared" ref="H200:H206" si="54">(1.0192*F200)+2.8981</f>
        <v>-31.226560752000005</v>
      </c>
      <c r="I200" s="96">
        <v>-31.289000000000001</v>
      </c>
      <c r="J200" s="60">
        <v>-33.54318</v>
      </c>
      <c r="K200" s="14">
        <f t="shared" si="53"/>
        <v>-31.224503164000001</v>
      </c>
      <c r="AF200" s="15">
        <f t="shared" si="43"/>
        <v>-33.274230029411783</v>
      </c>
      <c r="AG200" s="10">
        <f t="shared" si="44"/>
        <v>-33.950915324619352</v>
      </c>
      <c r="AH200" s="10">
        <f t="shared" si="45"/>
        <v>-32.597544734204213</v>
      </c>
      <c r="AK200" s="38">
        <f t="shared" si="46"/>
        <v>-31.180450663590779</v>
      </c>
      <c r="AL200" s="38">
        <f t="shared" si="47"/>
        <v>-31.304391477777763</v>
      </c>
      <c r="AM200" s="38">
        <f t="shared" si="48"/>
        <v>-31.056509849403795</v>
      </c>
      <c r="AN200" s="38">
        <f t="shared" si="49"/>
        <v>-31.428332291964743</v>
      </c>
      <c r="AO200" s="38">
        <f t="shared" si="50"/>
        <v>-30.932569035216815</v>
      </c>
      <c r="AP200" s="38">
        <f t="shared" si="51"/>
        <v>-31.552273106151727</v>
      </c>
      <c r="AQ200" s="38">
        <f t="shared" si="52"/>
        <v>-30.808628221029831</v>
      </c>
    </row>
    <row r="201" spans="1:43">
      <c r="A201" s="3">
        <v>200</v>
      </c>
      <c r="B201" s="98">
        <v>39874</v>
      </c>
      <c r="C201" s="57">
        <v>0.05</v>
      </c>
      <c r="D201" s="59" t="s">
        <v>35</v>
      </c>
      <c r="E201" s="144" t="s">
        <v>36</v>
      </c>
      <c r="F201" s="60">
        <v>-33.44406</v>
      </c>
      <c r="H201" s="14">
        <f t="shared" si="54"/>
        <v>-31.188085952000002</v>
      </c>
      <c r="I201" s="96">
        <v>-31.289000000000001</v>
      </c>
      <c r="J201" s="60">
        <v>-33.507899999999999</v>
      </c>
      <c r="K201" s="14">
        <f t="shared" si="53"/>
        <v>-31.188877420000001</v>
      </c>
      <c r="AF201" s="15">
        <f t="shared" si="43"/>
        <v>-33.274230029411783</v>
      </c>
      <c r="AG201" s="10">
        <f t="shared" si="44"/>
        <v>-33.950915324619352</v>
      </c>
      <c r="AH201" s="10">
        <f t="shared" si="45"/>
        <v>-32.597544734204213</v>
      </c>
      <c r="AK201" s="38">
        <f t="shared" si="46"/>
        <v>-31.180450663590779</v>
      </c>
      <c r="AL201" s="38">
        <f t="shared" si="47"/>
        <v>-31.304391477777763</v>
      </c>
      <c r="AM201" s="38">
        <f t="shared" si="48"/>
        <v>-31.056509849403795</v>
      </c>
      <c r="AN201" s="38">
        <f t="shared" si="49"/>
        <v>-31.428332291964743</v>
      </c>
      <c r="AO201" s="38">
        <f t="shared" si="50"/>
        <v>-30.932569035216815</v>
      </c>
      <c r="AP201" s="38">
        <f t="shared" si="51"/>
        <v>-31.552273106151727</v>
      </c>
      <c r="AQ201" s="38">
        <f t="shared" si="52"/>
        <v>-30.808628221029831</v>
      </c>
    </row>
    <row r="202" spans="1:43">
      <c r="A202" s="3">
        <v>201</v>
      </c>
      <c r="B202" s="98">
        <v>39874</v>
      </c>
      <c r="C202" s="57">
        <v>6.8000000000000005E-2</v>
      </c>
      <c r="D202" s="59" t="s">
        <v>23</v>
      </c>
      <c r="E202" s="144" t="s">
        <v>37</v>
      </c>
      <c r="F202" s="60">
        <v>-33.407559999999997</v>
      </c>
      <c r="H202" s="14">
        <f t="shared" si="54"/>
        <v>-31.150885152000001</v>
      </c>
      <c r="I202" s="96">
        <v>-31.289000000000001</v>
      </c>
      <c r="J202" s="60">
        <v>-33.455730000000003</v>
      </c>
      <c r="K202" s="14">
        <f t="shared" si="53"/>
        <v>-31.136196154</v>
      </c>
      <c r="AF202" s="15">
        <f t="shared" si="43"/>
        <v>-33.274230029411783</v>
      </c>
      <c r="AG202" s="10">
        <f t="shared" si="44"/>
        <v>-33.950915324619352</v>
      </c>
      <c r="AH202" s="10">
        <f t="shared" si="45"/>
        <v>-32.597544734204213</v>
      </c>
      <c r="AK202" s="38">
        <f t="shared" si="46"/>
        <v>-31.180450663590779</v>
      </c>
      <c r="AL202" s="38">
        <f t="shared" si="47"/>
        <v>-31.304391477777763</v>
      </c>
      <c r="AM202" s="38">
        <f t="shared" si="48"/>
        <v>-31.056509849403795</v>
      </c>
      <c r="AN202" s="38">
        <f t="shared" si="49"/>
        <v>-31.428332291964743</v>
      </c>
      <c r="AO202" s="38">
        <f t="shared" si="50"/>
        <v>-30.932569035216815</v>
      </c>
      <c r="AP202" s="38">
        <f t="shared" si="51"/>
        <v>-31.552273106151727</v>
      </c>
      <c r="AQ202" s="38">
        <f t="shared" si="52"/>
        <v>-30.808628221029831</v>
      </c>
    </row>
    <row r="203" spans="1:43">
      <c r="A203" s="3">
        <v>202</v>
      </c>
      <c r="B203" s="98">
        <v>39874</v>
      </c>
      <c r="C203" s="57">
        <v>0.06</v>
      </c>
      <c r="D203" s="59" t="s">
        <v>29</v>
      </c>
      <c r="E203" s="144" t="s">
        <v>30</v>
      </c>
      <c r="F203" s="60">
        <v>-33.601500000000001</v>
      </c>
      <c r="H203" s="14">
        <f>(1.0192*F203)+2.8981</f>
        <v>-31.348548800000003</v>
      </c>
      <c r="I203" s="96">
        <v>-31.289000000000001</v>
      </c>
      <c r="J203" s="60">
        <v>-33.659739999999999</v>
      </c>
      <c r="K203" s="14">
        <f t="shared" si="53"/>
        <v>-31.342205451999998</v>
      </c>
      <c r="AF203" s="15">
        <f t="shared" si="43"/>
        <v>-33.274230029411783</v>
      </c>
      <c r="AG203" s="10">
        <f t="shared" si="44"/>
        <v>-33.950915324619352</v>
      </c>
      <c r="AH203" s="10">
        <f t="shared" si="45"/>
        <v>-32.597544734204213</v>
      </c>
      <c r="AK203" s="38">
        <f t="shared" si="46"/>
        <v>-31.180450663590779</v>
      </c>
      <c r="AL203" s="38">
        <f t="shared" si="47"/>
        <v>-31.304391477777763</v>
      </c>
      <c r="AM203" s="38">
        <f t="shared" si="48"/>
        <v>-31.056509849403795</v>
      </c>
      <c r="AN203" s="38">
        <f t="shared" si="49"/>
        <v>-31.428332291964743</v>
      </c>
      <c r="AO203" s="38">
        <f t="shared" si="50"/>
        <v>-30.932569035216815</v>
      </c>
      <c r="AP203" s="38">
        <f t="shared" si="51"/>
        <v>-31.552273106151727</v>
      </c>
      <c r="AQ203" s="38">
        <f t="shared" si="52"/>
        <v>-30.808628221029831</v>
      </c>
    </row>
    <row r="204" spans="1:43">
      <c r="A204" s="3">
        <v>203</v>
      </c>
      <c r="B204" s="98">
        <v>39874</v>
      </c>
      <c r="C204" s="57">
        <v>7.0000000000000007E-2</v>
      </c>
      <c r="D204" s="59" t="s">
        <v>38</v>
      </c>
      <c r="E204" s="144" t="s">
        <v>39</v>
      </c>
      <c r="F204" s="60">
        <v>-33.399700000000003</v>
      </c>
      <c r="H204" s="14">
        <f t="shared" si="54"/>
        <v>-31.142874240000005</v>
      </c>
      <c r="I204" s="96">
        <v>-31.289000000000001</v>
      </c>
      <c r="J204" s="60">
        <v>-33.449800000000003</v>
      </c>
      <c r="K204" s="14">
        <f t="shared" si="53"/>
        <v>-31.130208040000003</v>
      </c>
      <c r="AF204" s="15">
        <f t="shared" si="43"/>
        <v>-33.274230029411783</v>
      </c>
      <c r="AG204" s="10">
        <f t="shared" si="44"/>
        <v>-33.950915324619352</v>
      </c>
      <c r="AH204" s="10">
        <f t="shared" si="45"/>
        <v>-32.597544734204213</v>
      </c>
      <c r="AK204" s="38">
        <f t="shared" si="46"/>
        <v>-31.180450663590779</v>
      </c>
      <c r="AL204" s="38">
        <f t="shared" si="47"/>
        <v>-31.304391477777763</v>
      </c>
      <c r="AM204" s="38">
        <f t="shared" si="48"/>
        <v>-31.056509849403795</v>
      </c>
      <c r="AN204" s="38">
        <f t="shared" si="49"/>
        <v>-31.428332291964743</v>
      </c>
      <c r="AO204" s="38">
        <f t="shared" si="50"/>
        <v>-30.932569035216815</v>
      </c>
      <c r="AP204" s="38">
        <f t="shared" si="51"/>
        <v>-31.552273106151727</v>
      </c>
      <c r="AQ204" s="38">
        <f t="shared" si="52"/>
        <v>-30.808628221029831</v>
      </c>
    </row>
    <row r="205" spans="1:43">
      <c r="A205" s="3">
        <v>204</v>
      </c>
      <c r="B205" s="98">
        <v>39874</v>
      </c>
      <c r="C205" s="57">
        <v>8.4000000000000005E-2</v>
      </c>
      <c r="D205" s="59" t="s">
        <v>40</v>
      </c>
      <c r="E205" s="144" t="s">
        <v>41</v>
      </c>
      <c r="F205" s="60">
        <v>-33.373049999999999</v>
      </c>
      <c r="H205" s="14">
        <f t="shared" si="54"/>
        <v>-31.115712560000006</v>
      </c>
      <c r="I205" s="96">
        <v>-31.289000000000001</v>
      </c>
      <c r="J205" s="60">
        <v>-33.413530000000002</v>
      </c>
      <c r="K205" s="14">
        <f t="shared" si="53"/>
        <v>-31.093582594000001</v>
      </c>
      <c r="AF205" s="15">
        <f t="shared" si="43"/>
        <v>-33.274230029411783</v>
      </c>
      <c r="AG205" s="10">
        <f t="shared" si="44"/>
        <v>-33.950915324619352</v>
      </c>
      <c r="AH205" s="10">
        <f t="shared" si="45"/>
        <v>-32.597544734204213</v>
      </c>
      <c r="AK205" s="38">
        <f t="shared" si="46"/>
        <v>-31.180450663590779</v>
      </c>
      <c r="AL205" s="38">
        <f t="shared" si="47"/>
        <v>-31.304391477777763</v>
      </c>
      <c r="AM205" s="38">
        <f t="shared" si="48"/>
        <v>-31.056509849403795</v>
      </c>
      <c r="AN205" s="38">
        <f t="shared" si="49"/>
        <v>-31.428332291964743</v>
      </c>
      <c r="AO205" s="38">
        <f t="shared" si="50"/>
        <v>-30.932569035216815</v>
      </c>
      <c r="AP205" s="38">
        <f t="shared" si="51"/>
        <v>-31.552273106151727</v>
      </c>
      <c r="AQ205" s="38">
        <f t="shared" si="52"/>
        <v>-30.808628221029831</v>
      </c>
    </row>
    <row r="206" spans="1:43">
      <c r="A206" s="3">
        <v>205</v>
      </c>
      <c r="B206" s="98">
        <v>39874</v>
      </c>
      <c r="C206" s="57">
        <v>6.8000000000000005E-2</v>
      </c>
      <c r="D206" s="59" t="s">
        <v>42</v>
      </c>
      <c r="E206" s="144" t="s">
        <v>43</v>
      </c>
      <c r="F206" s="60">
        <v>-33.430669999999999</v>
      </c>
      <c r="H206" s="14">
        <f t="shared" si="54"/>
        <v>-31.174438864000003</v>
      </c>
      <c r="I206" s="96">
        <v>-31.289000000000001</v>
      </c>
      <c r="J206" s="60">
        <v>-33.47663</v>
      </c>
      <c r="K206" s="14">
        <f t="shared" si="53"/>
        <v>-31.157300973999998</v>
      </c>
      <c r="AF206" s="15">
        <f t="shared" si="43"/>
        <v>-33.274230029411783</v>
      </c>
      <c r="AG206" s="10">
        <f t="shared" si="44"/>
        <v>-33.950915324619352</v>
      </c>
      <c r="AH206" s="10">
        <f t="shared" si="45"/>
        <v>-32.597544734204213</v>
      </c>
      <c r="AK206" s="38">
        <f t="shared" si="46"/>
        <v>-31.180450663590779</v>
      </c>
      <c r="AL206" s="38">
        <f t="shared" si="47"/>
        <v>-31.304391477777763</v>
      </c>
      <c r="AM206" s="38">
        <f t="shared" si="48"/>
        <v>-31.056509849403795</v>
      </c>
      <c r="AN206" s="38">
        <f t="shared" si="49"/>
        <v>-31.428332291964743</v>
      </c>
      <c r="AO206" s="38">
        <f t="shared" si="50"/>
        <v>-30.932569035216815</v>
      </c>
      <c r="AP206" s="38">
        <f t="shared" si="51"/>
        <v>-31.552273106151727</v>
      </c>
      <c r="AQ206" s="38">
        <f t="shared" si="52"/>
        <v>-30.808628221029831</v>
      </c>
    </row>
    <row r="207" spans="1:43">
      <c r="A207" s="3">
        <v>206</v>
      </c>
      <c r="B207" s="98">
        <v>39874</v>
      </c>
      <c r="C207" s="57">
        <v>5.6000000000000001E-2</v>
      </c>
      <c r="D207" s="59" t="s">
        <v>31</v>
      </c>
      <c r="E207" s="144" t="s">
        <v>32</v>
      </c>
      <c r="F207" s="60">
        <v>-33.437939999999998</v>
      </c>
      <c r="H207" s="14">
        <f>(1.0192*F207)+2.8981</f>
        <v>-31.181848448000004</v>
      </c>
      <c r="I207" s="96">
        <v>-31.289000000000001</v>
      </c>
      <c r="J207" s="60">
        <v>-33.495280000000001</v>
      </c>
      <c r="K207" s="14">
        <f t="shared" si="53"/>
        <v>-31.176133744000001</v>
      </c>
      <c r="L207" s="55" t="s">
        <v>131</v>
      </c>
      <c r="AF207" s="15">
        <f t="shared" si="43"/>
        <v>-33.274230029411783</v>
      </c>
      <c r="AG207" s="10">
        <f t="shared" si="44"/>
        <v>-33.950915324619352</v>
      </c>
      <c r="AH207" s="10">
        <f t="shared" si="45"/>
        <v>-32.597544734204213</v>
      </c>
      <c r="AK207" s="38">
        <f t="shared" si="46"/>
        <v>-31.180450663590779</v>
      </c>
      <c r="AL207" s="38">
        <f t="shared" si="47"/>
        <v>-31.304391477777763</v>
      </c>
      <c r="AM207" s="38">
        <f t="shared" si="48"/>
        <v>-31.056509849403795</v>
      </c>
      <c r="AN207" s="38">
        <f t="shared" si="49"/>
        <v>-31.428332291964743</v>
      </c>
      <c r="AO207" s="38">
        <f t="shared" si="50"/>
        <v>-30.932569035216815</v>
      </c>
      <c r="AP207" s="38">
        <f t="shared" si="51"/>
        <v>-31.552273106151727</v>
      </c>
      <c r="AQ207" s="38">
        <f t="shared" si="52"/>
        <v>-30.808628221029831</v>
      </c>
    </row>
    <row r="208" spans="1:43">
      <c r="A208" s="3">
        <v>207</v>
      </c>
      <c r="B208" s="100">
        <v>39881</v>
      </c>
      <c r="C208" s="61">
        <v>5.8000000000000003E-2</v>
      </c>
      <c r="D208" s="3" t="s">
        <v>7</v>
      </c>
      <c r="E208" s="103" t="s">
        <v>28</v>
      </c>
      <c r="F208" s="63">
        <v>-33.453690000000002</v>
      </c>
      <c r="G208" s="63">
        <v>49.115163525557939</v>
      </c>
      <c r="H208" s="63">
        <v>-31.263407287000003</v>
      </c>
      <c r="I208" s="102">
        <v>-31.289000000000001</v>
      </c>
      <c r="J208" s="63">
        <v>-33.916980000000002</v>
      </c>
      <c r="K208" s="63">
        <v>-30.696869156000002</v>
      </c>
      <c r="L208" s="63">
        <v>46.690675815941113</v>
      </c>
      <c r="AF208" s="15">
        <f t="shared" si="43"/>
        <v>-33.274230029411783</v>
      </c>
      <c r="AG208" s="10">
        <f t="shared" si="44"/>
        <v>-33.950915324619352</v>
      </c>
      <c r="AH208" s="10">
        <f t="shared" si="45"/>
        <v>-32.597544734204213</v>
      </c>
      <c r="AK208" s="38">
        <f t="shared" si="46"/>
        <v>-31.180450663590779</v>
      </c>
      <c r="AL208" s="38">
        <f t="shared" si="47"/>
        <v>-31.304391477777763</v>
      </c>
      <c r="AM208" s="38">
        <f t="shared" si="48"/>
        <v>-31.056509849403795</v>
      </c>
      <c r="AN208" s="38">
        <f t="shared" si="49"/>
        <v>-31.428332291964743</v>
      </c>
      <c r="AO208" s="38">
        <f t="shared" si="50"/>
        <v>-30.932569035216815</v>
      </c>
      <c r="AP208" s="38">
        <f t="shared" si="51"/>
        <v>-31.552273106151727</v>
      </c>
      <c r="AQ208" s="38">
        <f t="shared" si="52"/>
        <v>-30.808628221029831</v>
      </c>
    </row>
    <row r="209" spans="1:43">
      <c r="A209" s="3">
        <v>208</v>
      </c>
      <c r="B209" s="100">
        <v>39881</v>
      </c>
      <c r="C209" s="61">
        <v>5.3999999999999999E-2</v>
      </c>
      <c r="D209" s="3" t="s">
        <v>33</v>
      </c>
      <c r="E209" s="103" t="s">
        <v>34</v>
      </c>
      <c r="F209" s="63">
        <v>-33.409059999999997</v>
      </c>
      <c r="G209" s="63">
        <v>45.070068221133276</v>
      </c>
      <c r="H209" s="63">
        <v>-31.217782037999999</v>
      </c>
      <c r="I209" s="102">
        <v>-31.289000000000001</v>
      </c>
      <c r="J209" s="63">
        <v>-33.955410000000001</v>
      </c>
      <c r="K209" s="63">
        <v>-30.731925002000001</v>
      </c>
      <c r="L209" s="63">
        <v>42.845259859925889</v>
      </c>
      <c r="AF209" s="15">
        <f t="shared" si="43"/>
        <v>-33.274230029411783</v>
      </c>
      <c r="AG209" s="10">
        <f t="shared" si="44"/>
        <v>-33.950915324619352</v>
      </c>
      <c r="AH209" s="10">
        <f t="shared" si="45"/>
        <v>-32.597544734204213</v>
      </c>
      <c r="AK209" s="38">
        <f t="shared" si="46"/>
        <v>-31.180450663590779</v>
      </c>
      <c r="AL209" s="38">
        <f t="shared" si="47"/>
        <v>-31.304391477777763</v>
      </c>
      <c r="AM209" s="38">
        <f t="shared" si="48"/>
        <v>-31.056509849403795</v>
      </c>
      <c r="AN209" s="38">
        <f t="shared" si="49"/>
        <v>-31.428332291964743</v>
      </c>
      <c r="AO209" s="38">
        <f t="shared" si="50"/>
        <v>-30.932569035216815</v>
      </c>
      <c r="AP209" s="38">
        <f t="shared" si="51"/>
        <v>-31.552273106151727</v>
      </c>
      <c r="AQ209" s="38">
        <f t="shared" si="52"/>
        <v>-30.808628221029831</v>
      </c>
    </row>
    <row r="210" spans="1:43">
      <c r="A210" s="3">
        <v>209</v>
      </c>
      <c r="B210" s="100">
        <v>39881</v>
      </c>
      <c r="C210" s="61">
        <v>5.2999999999999999E-2</v>
      </c>
      <c r="D210" s="3" t="s">
        <v>35</v>
      </c>
      <c r="E210" s="103" t="s">
        <v>36</v>
      </c>
      <c r="F210" s="63">
        <v>-33.34666</v>
      </c>
      <c r="G210" s="63">
        <v>45.448198913140473</v>
      </c>
      <c r="H210" s="63">
        <v>-31.153990517999997</v>
      </c>
      <c r="I210" s="102">
        <v>-31.289000000000001</v>
      </c>
      <c r="J210" s="63">
        <v>-33.891869999999997</v>
      </c>
      <c r="K210" s="63">
        <v>-30.673963813999997</v>
      </c>
      <c r="L210" s="63">
        <v>43.20472476422939</v>
      </c>
      <c r="AF210" s="15">
        <f t="shared" si="43"/>
        <v>-33.274230029411783</v>
      </c>
      <c r="AG210" s="10">
        <f t="shared" si="44"/>
        <v>-33.950915324619352</v>
      </c>
      <c r="AH210" s="10">
        <f t="shared" si="45"/>
        <v>-32.597544734204213</v>
      </c>
      <c r="AK210" s="38">
        <f t="shared" si="46"/>
        <v>-31.180450663590779</v>
      </c>
      <c r="AL210" s="38">
        <f t="shared" si="47"/>
        <v>-31.304391477777763</v>
      </c>
      <c r="AM210" s="38">
        <f t="shared" si="48"/>
        <v>-31.056509849403795</v>
      </c>
      <c r="AN210" s="38">
        <f t="shared" si="49"/>
        <v>-31.428332291964743</v>
      </c>
      <c r="AO210" s="38">
        <f t="shared" si="50"/>
        <v>-30.932569035216815</v>
      </c>
      <c r="AP210" s="38">
        <f t="shared" si="51"/>
        <v>-31.552273106151727</v>
      </c>
      <c r="AQ210" s="38">
        <f t="shared" si="52"/>
        <v>-30.808628221029831</v>
      </c>
    </row>
    <row r="211" spans="1:43">
      <c r="A211" s="3">
        <v>210</v>
      </c>
      <c r="B211" s="100">
        <v>39881</v>
      </c>
      <c r="C211" s="61">
        <v>5.5E-2</v>
      </c>
      <c r="D211" s="3" t="s">
        <v>23</v>
      </c>
      <c r="E211" s="103" t="s">
        <v>37</v>
      </c>
      <c r="F211" s="63">
        <v>-33.347679999999997</v>
      </c>
      <c r="G211" s="63">
        <v>49.037346995116046</v>
      </c>
      <c r="H211" s="63">
        <v>-31.155033264</v>
      </c>
      <c r="I211" s="102">
        <v>-31.289000000000001</v>
      </c>
      <c r="J211" s="63">
        <v>-33.828530000000001</v>
      </c>
      <c r="K211" s="63">
        <v>-30.616185066</v>
      </c>
      <c r="L211" s="63">
        <v>46.616700568071003</v>
      </c>
      <c r="AF211" s="15">
        <f t="shared" si="43"/>
        <v>-33.274230029411783</v>
      </c>
      <c r="AG211" s="10">
        <f t="shared" si="44"/>
        <v>-33.950915324619352</v>
      </c>
      <c r="AH211" s="10">
        <f t="shared" si="45"/>
        <v>-32.597544734204213</v>
      </c>
      <c r="AK211" s="38">
        <f t="shared" si="46"/>
        <v>-31.180450663590779</v>
      </c>
      <c r="AL211" s="38">
        <f t="shared" si="47"/>
        <v>-31.304391477777763</v>
      </c>
      <c r="AM211" s="38">
        <f t="shared" si="48"/>
        <v>-31.056509849403795</v>
      </c>
      <c r="AN211" s="38">
        <f t="shared" si="49"/>
        <v>-31.428332291964743</v>
      </c>
      <c r="AO211" s="38">
        <f t="shared" si="50"/>
        <v>-30.932569035216815</v>
      </c>
      <c r="AP211" s="38">
        <f t="shared" si="51"/>
        <v>-31.552273106151727</v>
      </c>
      <c r="AQ211" s="38">
        <f t="shared" si="52"/>
        <v>-30.808628221029831</v>
      </c>
    </row>
    <row r="212" spans="1:43">
      <c r="A212" s="3">
        <v>211</v>
      </c>
      <c r="B212" s="100">
        <v>39881</v>
      </c>
      <c r="C212" s="61">
        <v>5.2999999999999999E-2</v>
      </c>
      <c r="D212" s="3" t="s">
        <v>29</v>
      </c>
      <c r="E212" s="103" t="s">
        <v>30</v>
      </c>
      <c r="F212" s="63">
        <v>-33.328240000000001</v>
      </c>
      <c r="G212" s="63">
        <v>43.541037663456869</v>
      </c>
      <c r="H212" s="63">
        <v>-31.135159752000003</v>
      </c>
      <c r="I212" s="102">
        <v>-31.289000000000001</v>
      </c>
      <c r="J212" s="63">
        <v>-33.898020000000002</v>
      </c>
      <c r="K212" s="63">
        <v>-30.679573844000004</v>
      </c>
      <c r="L212" s="63">
        <v>41.391707332426165</v>
      </c>
      <c r="AF212" s="15">
        <f t="shared" si="43"/>
        <v>-33.274230029411783</v>
      </c>
      <c r="AG212" s="10">
        <f t="shared" si="44"/>
        <v>-33.950915324619352</v>
      </c>
      <c r="AH212" s="10">
        <f t="shared" si="45"/>
        <v>-32.597544734204213</v>
      </c>
      <c r="AK212" s="38">
        <f t="shared" si="46"/>
        <v>-31.180450663590779</v>
      </c>
      <c r="AL212" s="38">
        <f t="shared" si="47"/>
        <v>-31.304391477777763</v>
      </c>
      <c r="AM212" s="38">
        <f t="shared" si="48"/>
        <v>-31.056509849403795</v>
      </c>
      <c r="AN212" s="38">
        <f t="shared" si="49"/>
        <v>-31.428332291964743</v>
      </c>
      <c r="AO212" s="38">
        <f t="shared" si="50"/>
        <v>-30.932569035216815</v>
      </c>
      <c r="AP212" s="38">
        <f t="shared" si="51"/>
        <v>-31.552273106151727</v>
      </c>
      <c r="AQ212" s="38">
        <f t="shared" si="52"/>
        <v>-30.808628221029831</v>
      </c>
    </row>
    <row r="213" spans="1:43">
      <c r="A213" s="3">
        <v>212</v>
      </c>
      <c r="B213" s="100">
        <v>39881</v>
      </c>
      <c r="C213" s="61">
        <v>6.4000000000000001E-2</v>
      </c>
      <c r="D213" s="3" t="s">
        <v>38</v>
      </c>
      <c r="E213" s="103" t="s">
        <v>39</v>
      </c>
      <c r="F213" s="63">
        <v>-33.378390000000003</v>
      </c>
      <c r="G213" s="63">
        <v>43.702544936914208</v>
      </c>
      <c r="H213" s="63">
        <v>-31.186428097</v>
      </c>
      <c r="I213" s="102">
        <v>-31.289000000000001</v>
      </c>
      <c r="J213" s="63">
        <v>-33.843449999999997</v>
      </c>
      <c r="K213" s="63">
        <v>-30.629795089999998</v>
      </c>
      <c r="L213" s="63">
        <v>41.545242070083894</v>
      </c>
      <c r="AF213" s="15">
        <f t="shared" si="43"/>
        <v>-33.274230029411783</v>
      </c>
      <c r="AG213" s="10">
        <f t="shared" si="44"/>
        <v>-33.950915324619352</v>
      </c>
      <c r="AH213" s="10">
        <f t="shared" si="45"/>
        <v>-32.597544734204213</v>
      </c>
      <c r="AK213" s="38">
        <f t="shared" si="46"/>
        <v>-31.180450663590779</v>
      </c>
      <c r="AL213" s="38">
        <f t="shared" si="47"/>
        <v>-31.304391477777763</v>
      </c>
      <c r="AM213" s="38">
        <f t="shared" si="48"/>
        <v>-31.056509849403795</v>
      </c>
      <c r="AN213" s="38">
        <f t="shared" si="49"/>
        <v>-31.428332291964743</v>
      </c>
      <c r="AO213" s="38">
        <f t="shared" si="50"/>
        <v>-30.932569035216815</v>
      </c>
      <c r="AP213" s="38">
        <f t="shared" si="51"/>
        <v>-31.552273106151727</v>
      </c>
      <c r="AQ213" s="38">
        <f t="shared" si="52"/>
        <v>-30.808628221029831</v>
      </c>
    </row>
    <row r="214" spans="1:43">
      <c r="A214" s="3">
        <v>213</v>
      </c>
      <c r="B214" s="100">
        <v>39881</v>
      </c>
      <c r="C214" s="61">
        <v>7.0999999999999994E-2</v>
      </c>
      <c r="D214" s="3" t="s">
        <v>40</v>
      </c>
      <c r="E214" s="103" t="s">
        <v>41</v>
      </c>
      <c r="F214" s="63">
        <v>-33.38409</v>
      </c>
      <c r="G214" s="63">
        <v>48.007087920088949</v>
      </c>
      <c r="H214" s="63">
        <v>-31.192255206999999</v>
      </c>
      <c r="I214" s="102">
        <v>-31.289000000000001</v>
      </c>
      <c r="J214" s="63">
        <v>-33.759329999999999</v>
      </c>
      <c r="K214" s="63">
        <v>-30.553060825999999</v>
      </c>
      <c r="L214" s="63">
        <v>45.63729850513193</v>
      </c>
      <c r="AF214" s="15">
        <f t="shared" si="43"/>
        <v>-33.274230029411783</v>
      </c>
      <c r="AG214" s="10">
        <f t="shared" si="44"/>
        <v>-33.950915324619352</v>
      </c>
      <c r="AH214" s="10">
        <f t="shared" si="45"/>
        <v>-32.597544734204213</v>
      </c>
      <c r="AK214" s="38">
        <f t="shared" si="46"/>
        <v>-31.180450663590779</v>
      </c>
      <c r="AL214" s="38">
        <f t="shared" si="47"/>
        <v>-31.304391477777763</v>
      </c>
      <c r="AM214" s="38">
        <f t="shared" si="48"/>
        <v>-31.056509849403795</v>
      </c>
      <c r="AN214" s="38">
        <f t="shared" si="49"/>
        <v>-31.428332291964743</v>
      </c>
      <c r="AO214" s="38">
        <f t="shared" si="50"/>
        <v>-30.932569035216815</v>
      </c>
      <c r="AP214" s="38">
        <f t="shared" si="51"/>
        <v>-31.552273106151727</v>
      </c>
      <c r="AQ214" s="38">
        <f t="shared" si="52"/>
        <v>-30.808628221029831</v>
      </c>
    </row>
    <row r="215" spans="1:43">
      <c r="A215" s="3">
        <v>214</v>
      </c>
      <c r="B215" s="100">
        <v>39881</v>
      </c>
      <c r="C215" s="61">
        <v>5.6000000000000001E-2</v>
      </c>
      <c r="D215" s="3" t="s">
        <v>42</v>
      </c>
      <c r="E215" s="103" t="s">
        <v>43</v>
      </c>
      <c r="F215" s="63">
        <v>-33.409080000000003</v>
      </c>
      <c r="G215" s="63">
        <v>45.638403125554539</v>
      </c>
      <c r="H215" s="63">
        <v>-31.217802484</v>
      </c>
      <c r="I215" s="102">
        <v>-31.289000000000001</v>
      </c>
      <c r="J215" s="63">
        <v>-33.92642</v>
      </c>
      <c r="K215" s="63">
        <v>-30.705480324</v>
      </c>
      <c r="L215" s="63">
        <v>43.385539864560464</v>
      </c>
      <c r="AF215" s="15">
        <f t="shared" si="43"/>
        <v>-33.274230029411783</v>
      </c>
      <c r="AG215" s="10">
        <f t="shared" si="44"/>
        <v>-33.950915324619352</v>
      </c>
      <c r="AH215" s="10">
        <f t="shared" si="45"/>
        <v>-32.597544734204213</v>
      </c>
      <c r="AK215" s="38">
        <f t="shared" si="46"/>
        <v>-31.180450663590779</v>
      </c>
      <c r="AL215" s="38">
        <f t="shared" si="47"/>
        <v>-31.304391477777763</v>
      </c>
      <c r="AM215" s="38">
        <f t="shared" si="48"/>
        <v>-31.056509849403795</v>
      </c>
      <c r="AN215" s="38">
        <f t="shared" si="49"/>
        <v>-31.428332291964743</v>
      </c>
      <c r="AO215" s="38">
        <f t="shared" si="50"/>
        <v>-30.932569035216815</v>
      </c>
      <c r="AP215" s="38">
        <f t="shared" si="51"/>
        <v>-31.552273106151727</v>
      </c>
      <c r="AQ215" s="38">
        <f t="shared" si="52"/>
        <v>-30.808628221029831</v>
      </c>
    </row>
    <row r="216" spans="1:43">
      <c r="A216" s="3">
        <v>215</v>
      </c>
      <c r="B216" s="100">
        <v>39881</v>
      </c>
      <c r="C216" s="61">
        <v>5.6000000000000001E-2</v>
      </c>
      <c r="D216" s="3" t="s">
        <v>31</v>
      </c>
      <c r="E216" s="103" t="s">
        <v>32</v>
      </c>
      <c r="F216" s="63">
        <v>-33.433219999999999</v>
      </c>
      <c r="G216" s="63">
        <v>44.191822550928045</v>
      </c>
      <c r="H216" s="63">
        <v>-31.242480806</v>
      </c>
      <c r="I216" s="102">
        <v>-31.289000000000001</v>
      </c>
      <c r="J216" s="63">
        <v>-33.972290000000001</v>
      </c>
      <c r="K216" s="63">
        <v>-30.747322938</v>
      </c>
      <c r="L216" s="63">
        <v>42.010367314918511</v>
      </c>
      <c r="AF216" s="15">
        <f t="shared" si="43"/>
        <v>-33.274230029411783</v>
      </c>
      <c r="AG216" s="10">
        <f t="shared" si="44"/>
        <v>-33.950915324619352</v>
      </c>
      <c r="AH216" s="10">
        <f t="shared" si="45"/>
        <v>-32.597544734204213</v>
      </c>
      <c r="AK216" s="38">
        <f t="shared" si="46"/>
        <v>-31.180450663590779</v>
      </c>
      <c r="AL216" s="38">
        <f t="shared" si="47"/>
        <v>-31.304391477777763</v>
      </c>
      <c r="AM216" s="38">
        <f t="shared" si="48"/>
        <v>-31.056509849403795</v>
      </c>
      <c r="AN216" s="38">
        <f t="shared" si="49"/>
        <v>-31.428332291964743</v>
      </c>
      <c r="AO216" s="38">
        <f t="shared" si="50"/>
        <v>-30.932569035216815</v>
      </c>
      <c r="AP216" s="38">
        <f t="shared" si="51"/>
        <v>-31.552273106151727</v>
      </c>
      <c r="AQ216" s="38">
        <f t="shared" si="52"/>
        <v>-30.808628221029831</v>
      </c>
    </row>
    <row r="217" spans="1:43">
      <c r="A217" s="3">
        <v>216</v>
      </c>
      <c r="B217" s="98">
        <v>39883</v>
      </c>
      <c r="C217" s="61">
        <v>5.8000000000000003E-2</v>
      </c>
      <c r="D217" s="3" t="s">
        <v>7</v>
      </c>
      <c r="E217" s="105" t="s">
        <v>28</v>
      </c>
      <c r="F217" s="14">
        <v>-33.427489999999999</v>
      </c>
      <c r="G217" s="14">
        <v>42.693141114302485</v>
      </c>
      <c r="H217" s="14">
        <v>-31.252539161999998</v>
      </c>
      <c r="I217" s="3">
        <v>-31.289000000000001</v>
      </c>
      <c r="J217" s="14">
        <v>-33.49089</v>
      </c>
      <c r="K217" s="14">
        <v>-31.251878648000009</v>
      </c>
      <c r="L217" s="14">
        <v>42.497681690698037</v>
      </c>
      <c r="AF217" s="15">
        <f t="shared" si="43"/>
        <v>-33.274230029411783</v>
      </c>
      <c r="AG217" s="10">
        <f t="shared" si="44"/>
        <v>-33.950915324619352</v>
      </c>
      <c r="AH217" s="10">
        <f t="shared" si="45"/>
        <v>-32.597544734204213</v>
      </c>
      <c r="AK217" s="38">
        <f t="shared" si="46"/>
        <v>-31.180450663590779</v>
      </c>
      <c r="AL217" s="38">
        <f t="shared" si="47"/>
        <v>-31.304391477777763</v>
      </c>
      <c r="AM217" s="38">
        <f t="shared" si="48"/>
        <v>-31.056509849403795</v>
      </c>
      <c r="AN217" s="38">
        <f t="shared" si="49"/>
        <v>-31.428332291964743</v>
      </c>
      <c r="AO217" s="38">
        <f t="shared" si="50"/>
        <v>-30.932569035216815</v>
      </c>
      <c r="AP217" s="38">
        <f t="shared" si="51"/>
        <v>-31.552273106151727</v>
      </c>
      <c r="AQ217" s="38">
        <f t="shared" si="52"/>
        <v>-30.808628221029831</v>
      </c>
    </row>
    <row r="218" spans="1:43">
      <c r="A218" s="3">
        <v>217</v>
      </c>
      <c r="B218" s="98">
        <v>39883</v>
      </c>
      <c r="C218" s="61">
        <v>5.6000000000000001E-2</v>
      </c>
      <c r="D218" s="3" t="s">
        <v>33</v>
      </c>
      <c r="E218" s="105" t="s">
        <v>34</v>
      </c>
      <c r="F218" s="14">
        <v>-33.554819999999999</v>
      </c>
      <c r="G218" s="14">
        <v>41.784984069838714</v>
      </c>
      <c r="H218" s="14">
        <v>-31.384172916000004</v>
      </c>
      <c r="I218" s="3">
        <v>-31.289000000000001</v>
      </c>
      <c r="J218" s="14">
        <v>-33.623249999999999</v>
      </c>
      <c r="K218" s="14">
        <v>-31.387309400000007</v>
      </c>
      <c r="L218" s="14">
        <v>41.593682406657138</v>
      </c>
      <c r="AF218" s="15">
        <f t="shared" si="43"/>
        <v>-33.274230029411783</v>
      </c>
      <c r="AG218" s="10">
        <f t="shared" si="44"/>
        <v>-33.950915324619352</v>
      </c>
      <c r="AH218" s="10">
        <f t="shared" si="45"/>
        <v>-32.597544734204213</v>
      </c>
      <c r="AK218" s="38">
        <f t="shared" si="46"/>
        <v>-31.180450663590779</v>
      </c>
      <c r="AL218" s="38">
        <f t="shared" si="47"/>
        <v>-31.304391477777763</v>
      </c>
      <c r="AM218" s="38">
        <f t="shared" si="48"/>
        <v>-31.056509849403795</v>
      </c>
      <c r="AN218" s="38">
        <f t="shared" si="49"/>
        <v>-31.428332291964743</v>
      </c>
      <c r="AO218" s="38">
        <f t="shared" si="50"/>
        <v>-30.932569035216815</v>
      </c>
      <c r="AP218" s="38">
        <f t="shared" si="51"/>
        <v>-31.552273106151727</v>
      </c>
      <c r="AQ218" s="38">
        <f t="shared" si="52"/>
        <v>-30.808628221029831</v>
      </c>
    </row>
    <row r="219" spans="1:43">
      <c r="A219" s="3">
        <v>218</v>
      </c>
      <c r="B219" s="98">
        <v>39883</v>
      </c>
      <c r="C219" s="61">
        <v>5.8000000000000003E-2</v>
      </c>
      <c r="D219" s="3" t="s">
        <v>35</v>
      </c>
      <c r="E219" s="105" t="s">
        <v>36</v>
      </c>
      <c r="F219" s="14">
        <v>-33.334800000000001</v>
      </c>
      <c r="G219" s="14">
        <v>41.87905344335153</v>
      </c>
      <c r="H219" s="14">
        <v>-31.156716240000002</v>
      </c>
      <c r="I219" s="3">
        <v>-31.289000000000001</v>
      </c>
      <c r="J219" s="14">
        <v>-33.398530000000001</v>
      </c>
      <c r="K219" s="14">
        <v>-31.157375896000005</v>
      </c>
      <c r="L219" s="14">
        <v>41.687321108051535</v>
      </c>
      <c r="AF219" s="15">
        <f t="shared" si="43"/>
        <v>-33.274230029411783</v>
      </c>
      <c r="AG219" s="10">
        <f t="shared" si="44"/>
        <v>-33.950915324619352</v>
      </c>
      <c r="AH219" s="10">
        <f t="shared" si="45"/>
        <v>-32.597544734204213</v>
      </c>
      <c r="AK219" s="38">
        <f t="shared" si="46"/>
        <v>-31.180450663590779</v>
      </c>
      <c r="AL219" s="38">
        <f t="shared" si="47"/>
        <v>-31.304391477777763</v>
      </c>
      <c r="AM219" s="38">
        <f t="shared" si="48"/>
        <v>-31.056509849403795</v>
      </c>
      <c r="AN219" s="38">
        <f t="shared" si="49"/>
        <v>-31.428332291964743</v>
      </c>
      <c r="AO219" s="38">
        <f t="shared" si="50"/>
        <v>-30.932569035216815</v>
      </c>
      <c r="AP219" s="38">
        <f t="shared" si="51"/>
        <v>-31.552273106151727</v>
      </c>
      <c r="AQ219" s="38">
        <f t="shared" si="52"/>
        <v>-30.808628221029831</v>
      </c>
    </row>
    <row r="220" spans="1:43">
      <c r="A220" s="3">
        <v>219</v>
      </c>
      <c r="B220" s="98">
        <v>39883</v>
      </c>
      <c r="C220" s="61">
        <v>7.5999999999999998E-2</v>
      </c>
      <c r="D220" s="3" t="s">
        <v>23</v>
      </c>
      <c r="E220" s="105" t="s">
        <v>37</v>
      </c>
      <c r="F220" s="14">
        <v>-33.298780000000001</v>
      </c>
      <c r="G220" s="14">
        <v>42.600257186496741</v>
      </c>
      <c r="H220" s="14">
        <v>-31.119478764</v>
      </c>
      <c r="I220" s="3">
        <v>-31.289000000000001</v>
      </c>
      <c r="J220" s="14">
        <v>-33.346200000000003</v>
      </c>
      <c r="K220" s="14">
        <v>-31.103831840000005</v>
      </c>
      <c r="L220" s="14">
        <v>42.405223007756391</v>
      </c>
      <c r="AF220" s="15">
        <f t="shared" si="43"/>
        <v>-33.274230029411783</v>
      </c>
      <c r="AG220" s="10">
        <f t="shared" si="44"/>
        <v>-33.950915324619352</v>
      </c>
      <c r="AH220" s="10">
        <f t="shared" si="45"/>
        <v>-32.597544734204213</v>
      </c>
      <c r="AK220" s="38">
        <f t="shared" si="46"/>
        <v>-31.180450663590779</v>
      </c>
      <c r="AL220" s="38">
        <f t="shared" si="47"/>
        <v>-31.304391477777763</v>
      </c>
      <c r="AM220" s="38">
        <f t="shared" si="48"/>
        <v>-31.056509849403795</v>
      </c>
      <c r="AN220" s="38">
        <f t="shared" si="49"/>
        <v>-31.428332291964743</v>
      </c>
      <c r="AO220" s="38">
        <f t="shared" si="50"/>
        <v>-30.932569035216815</v>
      </c>
      <c r="AP220" s="38">
        <f t="shared" si="51"/>
        <v>-31.552273106151727</v>
      </c>
      <c r="AQ220" s="38">
        <f t="shared" si="52"/>
        <v>-30.808628221029831</v>
      </c>
    </row>
    <row r="221" spans="1:43">
      <c r="A221" s="3">
        <v>220</v>
      </c>
      <c r="B221" s="98">
        <v>39883</v>
      </c>
      <c r="C221" s="61">
        <v>6.8000000000000005E-2</v>
      </c>
      <c r="D221" s="3" t="s">
        <v>29</v>
      </c>
      <c r="E221" s="105" t="s">
        <v>30</v>
      </c>
      <c r="F221" s="14">
        <v>-33.401690000000002</v>
      </c>
      <c r="G221" s="14">
        <v>41.110167288279776</v>
      </c>
      <c r="H221" s="14">
        <v>-31.225867122000004</v>
      </c>
      <c r="I221" s="3">
        <v>-31.289000000000001</v>
      </c>
      <c r="J221" s="14">
        <v>-33.457560000000001</v>
      </c>
      <c r="K221" s="14">
        <v>-31.217775392000007</v>
      </c>
      <c r="L221" s="14">
        <v>40.921955097920282</v>
      </c>
      <c r="AF221" s="15">
        <f t="shared" si="43"/>
        <v>-33.274230029411783</v>
      </c>
      <c r="AG221" s="10">
        <f t="shared" si="44"/>
        <v>-33.950915324619352</v>
      </c>
      <c r="AH221" s="10">
        <f t="shared" si="45"/>
        <v>-32.597544734204213</v>
      </c>
      <c r="AK221" s="38">
        <f t="shared" si="46"/>
        <v>-31.180450663590779</v>
      </c>
      <c r="AL221" s="38">
        <f t="shared" si="47"/>
        <v>-31.304391477777763</v>
      </c>
      <c r="AM221" s="38">
        <f t="shared" si="48"/>
        <v>-31.056509849403795</v>
      </c>
      <c r="AN221" s="38">
        <f t="shared" si="49"/>
        <v>-31.428332291964743</v>
      </c>
      <c r="AO221" s="38">
        <f t="shared" si="50"/>
        <v>-30.932569035216815</v>
      </c>
      <c r="AP221" s="38">
        <f t="shared" si="51"/>
        <v>-31.552273106151727</v>
      </c>
      <c r="AQ221" s="38">
        <f t="shared" si="52"/>
        <v>-30.808628221029831</v>
      </c>
    </row>
    <row r="222" spans="1:43">
      <c r="A222" s="3">
        <v>221</v>
      </c>
      <c r="B222" s="98">
        <v>39883</v>
      </c>
      <c r="C222" s="61">
        <v>4.2999999999999997E-2</v>
      </c>
      <c r="D222" s="3" t="s">
        <v>38</v>
      </c>
      <c r="E222" s="105" t="s">
        <v>39</v>
      </c>
      <c r="F222" s="14">
        <v>-33.382689999999997</v>
      </c>
      <c r="G222" s="14">
        <v>39.02886240649854</v>
      </c>
      <c r="H222" s="14">
        <v>-31.206224921999997</v>
      </c>
      <c r="I222" s="3">
        <v>-31.289000000000001</v>
      </c>
      <c r="J222" s="14">
        <v>-33.476030000000002</v>
      </c>
      <c r="K222" s="14">
        <v>-31.236673896000006</v>
      </c>
      <c r="L222" s="14">
        <v>38.850178928290937</v>
      </c>
      <c r="AF222" s="15">
        <f t="shared" si="43"/>
        <v>-33.274230029411783</v>
      </c>
      <c r="AG222" s="10">
        <f t="shared" si="44"/>
        <v>-33.950915324619352</v>
      </c>
      <c r="AH222" s="10">
        <f t="shared" si="45"/>
        <v>-32.597544734204213</v>
      </c>
      <c r="AK222" s="38">
        <f t="shared" si="46"/>
        <v>-31.180450663590779</v>
      </c>
      <c r="AL222" s="38">
        <f t="shared" si="47"/>
        <v>-31.304391477777763</v>
      </c>
      <c r="AM222" s="38">
        <f t="shared" si="48"/>
        <v>-31.056509849403795</v>
      </c>
      <c r="AN222" s="38">
        <f t="shared" si="49"/>
        <v>-31.428332291964743</v>
      </c>
      <c r="AO222" s="38">
        <f t="shared" si="50"/>
        <v>-30.932569035216815</v>
      </c>
      <c r="AP222" s="38">
        <f t="shared" si="51"/>
        <v>-31.552273106151727</v>
      </c>
      <c r="AQ222" s="38">
        <f t="shared" si="52"/>
        <v>-30.808628221029831</v>
      </c>
    </row>
    <row r="223" spans="1:43">
      <c r="A223" s="3">
        <v>222</v>
      </c>
      <c r="B223" s="98">
        <v>39883</v>
      </c>
      <c r="C223" s="61">
        <v>7.5999999999999998E-2</v>
      </c>
      <c r="D223" s="3" t="s">
        <v>40</v>
      </c>
      <c r="E223" s="105" t="s">
        <v>41</v>
      </c>
      <c r="F223" s="14">
        <v>-33.390149999999998</v>
      </c>
      <c r="G223" s="14">
        <v>42.355850765542883</v>
      </c>
      <c r="H223" s="14">
        <v>-31.21393707</v>
      </c>
      <c r="I223" s="3">
        <v>-31.289000000000001</v>
      </c>
      <c r="J223" s="14">
        <v>-33.438540000000003</v>
      </c>
      <c r="K223" s="14">
        <v>-31.198314128000007</v>
      </c>
      <c r="L223" s="14">
        <v>42.16193553792484</v>
      </c>
      <c r="AF223" s="15">
        <f t="shared" si="43"/>
        <v>-33.274230029411783</v>
      </c>
      <c r="AG223" s="10">
        <f t="shared" si="44"/>
        <v>-33.950915324619352</v>
      </c>
      <c r="AH223" s="10">
        <f t="shared" si="45"/>
        <v>-32.597544734204213</v>
      </c>
      <c r="AK223" s="38">
        <f t="shared" si="46"/>
        <v>-31.180450663590779</v>
      </c>
      <c r="AL223" s="38">
        <f t="shared" si="47"/>
        <v>-31.304391477777763</v>
      </c>
      <c r="AM223" s="38">
        <f t="shared" si="48"/>
        <v>-31.056509849403795</v>
      </c>
      <c r="AN223" s="38">
        <f t="shared" si="49"/>
        <v>-31.428332291964743</v>
      </c>
      <c r="AO223" s="38">
        <f t="shared" si="50"/>
        <v>-30.932569035216815</v>
      </c>
      <c r="AP223" s="38">
        <f t="shared" si="51"/>
        <v>-31.552273106151727</v>
      </c>
      <c r="AQ223" s="38">
        <f t="shared" si="52"/>
        <v>-30.808628221029831</v>
      </c>
    </row>
    <row r="224" spans="1:43">
      <c r="A224" s="3">
        <v>223</v>
      </c>
      <c r="B224" s="98">
        <v>39883</v>
      </c>
      <c r="C224" s="61">
        <v>4.3999999999999997E-2</v>
      </c>
      <c r="D224" s="3" t="s">
        <v>42</v>
      </c>
      <c r="E224" s="105" t="s">
        <v>43</v>
      </c>
      <c r="F224" s="14">
        <v>-33.40654</v>
      </c>
      <c r="G224" s="14">
        <v>40.010034945427428</v>
      </c>
      <c r="H224" s="14">
        <v>-31.230881052000001</v>
      </c>
      <c r="I224" s="3">
        <v>-31.289000000000001</v>
      </c>
      <c r="J224" s="14">
        <v>-33.495780000000003</v>
      </c>
      <c r="K224" s="14">
        <v>-31.256882096000012</v>
      </c>
      <c r="L224" s="14">
        <v>39.826859424378512</v>
      </c>
      <c r="AF224" s="15">
        <f t="shared" si="43"/>
        <v>-33.274230029411783</v>
      </c>
      <c r="AG224" s="10">
        <f t="shared" si="44"/>
        <v>-33.950915324619352</v>
      </c>
      <c r="AH224" s="10">
        <f t="shared" si="45"/>
        <v>-32.597544734204213</v>
      </c>
      <c r="AK224" s="38">
        <f t="shared" si="46"/>
        <v>-31.180450663590779</v>
      </c>
      <c r="AL224" s="38">
        <f t="shared" si="47"/>
        <v>-31.304391477777763</v>
      </c>
      <c r="AM224" s="38">
        <f t="shared" si="48"/>
        <v>-31.056509849403795</v>
      </c>
      <c r="AN224" s="38">
        <f t="shared" si="49"/>
        <v>-31.428332291964743</v>
      </c>
      <c r="AO224" s="38">
        <f t="shared" si="50"/>
        <v>-30.932569035216815</v>
      </c>
      <c r="AP224" s="38">
        <f t="shared" si="51"/>
        <v>-31.552273106151727</v>
      </c>
      <c r="AQ224" s="38">
        <f t="shared" si="52"/>
        <v>-30.808628221029831</v>
      </c>
    </row>
    <row r="225" spans="1:43">
      <c r="A225" s="3">
        <v>224</v>
      </c>
      <c r="B225" s="98">
        <v>39885</v>
      </c>
      <c r="C225" s="61">
        <v>5.2999999999999999E-2</v>
      </c>
      <c r="D225" s="3" t="s">
        <v>7</v>
      </c>
      <c r="E225" s="105" t="s">
        <v>28</v>
      </c>
      <c r="F225" s="14">
        <v>-33.54616</v>
      </c>
      <c r="G225" s="14">
        <v>41.438550417762862</v>
      </c>
      <c r="H225" s="14">
        <v>-31.349397088</v>
      </c>
      <c r="I225" s="3">
        <v>-31.289000000000001</v>
      </c>
      <c r="J225" s="14">
        <v>-33.630189999999999</v>
      </c>
      <c r="K225" s="14">
        <v>-31.350747001999999</v>
      </c>
      <c r="L225" s="14">
        <v>41.244044570884263</v>
      </c>
      <c r="AF225" s="15">
        <f t="shared" si="43"/>
        <v>-33.274230029411783</v>
      </c>
      <c r="AG225" s="10">
        <f t="shared" si="44"/>
        <v>-33.950915324619352</v>
      </c>
      <c r="AH225" s="10">
        <f t="shared" si="45"/>
        <v>-32.597544734204213</v>
      </c>
      <c r="AK225" s="38">
        <f t="shared" si="46"/>
        <v>-31.180450663590779</v>
      </c>
      <c r="AL225" s="38">
        <f t="shared" si="47"/>
        <v>-31.304391477777763</v>
      </c>
      <c r="AM225" s="38">
        <f t="shared" si="48"/>
        <v>-31.056509849403795</v>
      </c>
      <c r="AN225" s="38">
        <f t="shared" si="49"/>
        <v>-31.428332291964743</v>
      </c>
      <c r="AO225" s="38">
        <f t="shared" si="50"/>
        <v>-30.932569035216815</v>
      </c>
      <c r="AP225" s="38">
        <f t="shared" si="51"/>
        <v>-31.552273106151727</v>
      </c>
      <c r="AQ225" s="38">
        <f t="shared" si="52"/>
        <v>-30.808628221029831</v>
      </c>
    </row>
    <row r="226" spans="1:43">
      <c r="A226" s="3">
        <v>225</v>
      </c>
      <c r="B226" s="98">
        <v>39885</v>
      </c>
      <c r="C226" s="61">
        <v>5.7000000000000002E-2</v>
      </c>
      <c r="D226" s="3" t="s">
        <v>50</v>
      </c>
      <c r="E226" s="105" t="s">
        <v>34</v>
      </c>
      <c r="F226" s="14">
        <v>-33.412100000000002</v>
      </c>
      <c r="G226" s="14">
        <v>45.74943701433795</v>
      </c>
      <c r="H226" s="14">
        <v>-31.211744280000001</v>
      </c>
      <c r="I226" s="3">
        <v>-31.289000000000001</v>
      </c>
      <c r="J226" s="14">
        <v>-33.481540000000003</v>
      </c>
      <c r="K226" s="14">
        <v>-31.199748332000006</v>
      </c>
      <c r="L226" s="14">
        <v>45.534696563695199</v>
      </c>
      <c r="AF226" s="15">
        <f t="shared" si="43"/>
        <v>-33.274230029411783</v>
      </c>
      <c r="AG226" s="10">
        <f t="shared" si="44"/>
        <v>-33.950915324619352</v>
      </c>
      <c r="AH226" s="10">
        <f t="shared" si="45"/>
        <v>-32.597544734204213</v>
      </c>
      <c r="AK226" s="38">
        <f t="shared" si="46"/>
        <v>-31.180450663590779</v>
      </c>
      <c r="AL226" s="38">
        <f t="shared" si="47"/>
        <v>-31.304391477777763</v>
      </c>
      <c r="AM226" s="38">
        <f t="shared" si="48"/>
        <v>-31.056509849403795</v>
      </c>
      <c r="AN226" s="38">
        <f t="shared" si="49"/>
        <v>-31.428332291964743</v>
      </c>
      <c r="AO226" s="38">
        <f t="shared" si="50"/>
        <v>-30.932569035216815</v>
      </c>
      <c r="AP226" s="38">
        <f t="shared" si="51"/>
        <v>-31.552273106151727</v>
      </c>
      <c r="AQ226" s="38">
        <f t="shared" si="52"/>
        <v>-30.808628221029831</v>
      </c>
    </row>
    <row r="227" spans="1:43">
      <c r="A227" s="3">
        <v>226</v>
      </c>
      <c r="B227" s="98">
        <v>39885</v>
      </c>
      <c r="C227" s="61">
        <v>5.3999999999999999E-2</v>
      </c>
      <c r="D227" s="3" t="s">
        <v>109</v>
      </c>
      <c r="E227" s="105" t="s">
        <v>36</v>
      </c>
      <c r="F227" s="14">
        <v>-33.464599999999997</v>
      </c>
      <c r="G227" s="14">
        <v>45.237927423840887</v>
      </c>
      <c r="H227" s="14">
        <v>-31.265651279999997</v>
      </c>
      <c r="I227" s="3">
        <v>-31.289000000000001</v>
      </c>
      <c r="J227" s="14">
        <v>-33.539270000000002</v>
      </c>
      <c r="K227" s="14">
        <v>-31.258390466000002</v>
      </c>
      <c r="L227" s="14">
        <v>45.025587916404</v>
      </c>
      <c r="AF227" s="15">
        <f t="shared" si="43"/>
        <v>-33.274230029411783</v>
      </c>
      <c r="AG227" s="10">
        <f t="shared" si="44"/>
        <v>-33.950915324619352</v>
      </c>
      <c r="AH227" s="10">
        <f t="shared" si="45"/>
        <v>-32.597544734204213</v>
      </c>
      <c r="AK227" s="38">
        <f t="shared" si="46"/>
        <v>-31.180450663590779</v>
      </c>
      <c r="AL227" s="38">
        <f t="shared" si="47"/>
        <v>-31.304391477777763</v>
      </c>
      <c r="AM227" s="38">
        <f t="shared" si="48"/>
        <v>-31.056509849403795</v>
      </c>
      <c r="AN227" s="38">
        <f t="shared" si="49"/>
        <v>-31.428332291964743</v>
      </c>
      <c r="AO227" s="38">
        <f t="shared" si="50"/>
        <v>-30.932569035216815</v>
      </c>
      <c r="AP227" s="38">
        <f t="shared" si="51"/>
        <v>-31.552273106151727</v>
      </c>
      <c r="AQ227" s="38">
        <f t="shared" si="52"/>
        <v>-30.808628221029831</v>
      </c>
    </row>
    <row r="228" spans="1:43">
      <c r="A228" s="3">
        <v>227</v>
      </c>
      <c r="B228" s="98">
        <v>39885</v>
      </c>
      <c r="C228" s="61">
        <v>5.3999999999999999E-2</v>
      </c>
      <c r="D228" s="3" t="s">
        <v>17</v>
      </c>
      <c r="E228" s="105" t="s">
        <v>37</v>
      </c>
      <c r="F228" s="14">
        <v>-33.490270000000002</v>
      </c>
      <c r="G228" s="14">
        <v>46.66744617741459</v>
      </c>
      <c r="H228" s="14">
        <v>-31.292009236000002</v>
      </c>
      <c r="I228" s="3">
        <v>-31.289000000000001</v>
      </c>
      <c r="J228" s="14">
        <v>-33.56288</v>
      </c>
      <c r="K228" s="14">
        <v>-31.282373503999999</v>
      </c>
      <c r="L228" s="14">
        <v>46.448396740383416</v>
      </c>
      <c r="AF228" s="15">
        <f t="shared" si="43"/>
        <v>-33.274230029411783</v>
      </c>
      <c r="AG228" s="10">
        <f t="shared" si="44"/>
        <v>-33.950915324619352</v>
      </c>
      <c r="AH228" s="10">
        <f t="shared" si="45"/>
        <v>-32.597544734204213</v>
      </c>
      <c r="AK228" s="38">
        <f t="shared" si="46"/>
        <v>-31.180450663590779</v>
      </c>
      <c r="AL228" s="38">
        <f t="shared" si="47"/>
        <v>-31.304391477777763</v>
      </c>
      <c r="AM228" s="38">
        <f t="shared" si="48"/>
        <v>-31.056509849403795</v>
      </c>
      <c r="AN228" s="38">
        <f t="shared" si="49"/>
        <v>-31.428332291964743</v>
      </c>
      <c r="AO228" s="38">
        <f t="shared" si="50"/>
        <v>-30.932569035216815</v>
      </c>
      <c r="AP228" s="38">
        <f t="shared" si="51"/>
        <v>-31.552273106151727</v>
      </c>
      <c r="AQ228" s="38">
        <f t="shared" si="52"/>
        <v>-30.808628221029831</v>
      </c>
    </row>
    <row r="229" spans="1:43">
      <c r="A229" s="3">
        <v>228</v>
      </c>
      <c r="B229" s="98">
        <v>39885</v>
      </c>
      <c r="C229" s="61">
        <v>5.1999999999999998E-2</v>
      </c>
      <c r="D229" s="3" t="s">
        <v>4</v>
      </c>
      <c r="E229" s="105" t="s">
        <v>30</v>
      </c>
      <c r="F229" s="14">
        <v>-33.393610000000002</v>
      </c>
      <c r="G229" s="14">
        <v>44.610964557252352</v>
      </c>
      <c r="H229" s="14">
        <v>-31.192758747999999</v>
      </c>
      <c r="I229" s="3">
        <v>-31.289000000000001</v>
      </c>
      <c r="J229" s="14">
        <v>-33.47157</v>
      </c>
      <c r="K229" s="14">
        <v>-31.189620806000001</v>
      </c>
      <c r="L229" s="14">
        <v>44.401567912007735</v>
      </c>
      <c r="AF229" s="15">
        <f t="shared" si="43"/>
        <v>-33.274230029411783</v>
      </c>
      <c r="AG229" s="10">
        <f t="shared" si="44"/>
        <v>-33.950915324619352</v>
      </c>
      <c r="AH229" s="10">
        <f t="shared" si="45"/>
        <v>-32.597544734204213</v>
      </c>
      <c r="AK229" s="38">
        <f t="shared" si="46"/>
        <v>-31.180450663590779</v>
      </c>
      <c r="AL229" s="38">
        <f t="shared" si="47"/>
        <v>-31.304391477777763</v>
      </c>
      <c r="AM229" s="38">
        <f t="shared" si="48"/>
        <v>-31.056509849403795</v>
      </c>
      <c r="AN229" s="38">
        <f t="shared" si="49"/>
        <v>-31.428332291964743</v>
      </c>
      <c r="AO229" s="38">
        <f t="shared" si="50"/>
        <v>-30.932569035216815</v>
      </c>
      <c r="AP229" s="38">
        <f t="shared" si="51"/>
        <v>-31.552273106151727</v>
      </c>
      <c r="AQ229" s="38">
        <f t="shared" si="52"/>
        <v>-30.808628221029831</v>
      </c>
    </row>
    <row r="230" spans="1:43">
      <c r="A230" s="3">
        <v>229</v>
      </c>
      <c r="B230" s="98">
        <v>39885</v>
      </c>
      <c r="C230" s="61">
        <v>6.4000000000000001E-2</v>
      </c>
      <c r="D230" s="3" t="s">
        <v>19</v>
      </c>
      <c r="E230" s="105" t="s">
        <v>39</v>
      </c>
      <c r="F230" s="14">
        <v>-33.394170000000003</v>
      </c>
      <c r="G230" s="14">
        <v>43.684100649770997</v>
      </c>
      <c r="H230" s="14">
        <v>-31.193333755999998</v>
      </c>
      <c r="I230" s="3">
        <v>-31.289000000000001</v>
      </c>
      <c r="J230" s="14">
        <v>-33.458750000000002</v>
      </c>
      <c r="K230" s="14">
        <v>-31.176598250000005</v>
      </c>
      <c r="L230" s="14">
        <v>43.479054553651494</v>
      </c>
      <c r="AF230" s="15">
        <f t="shared" si="43"/>
        <v>-33.274230029411783</v>
      </c>
      <c r="AG230" s="10">
        <f t="shared" si="44"/>
        <v>-33.950915324619352</v>
      </c>
      <c r="AH230" s="10">
        <f t="shared" si="45"/>
        <v>-32.597544734204213</v>
      </c>
      <c r="AK230" s="38">
        <f t="shared" si="46"/>
        <v>-31.180450663590779</v>
      </c>
      <c r="AL230" s="38">
        <f t="shared" si="47"/>
        <v>-31.304391477777763</v>
      </c>
      <c r="AM230" s="38">
        <f t="shared" si="48"/>
        <v>-31.056509849403795</v>
      </c>
      <c r="AN230" s="38">
        <f t="shared" si="49"/>
        <v>-31.428332291964743</v>
      </c>
      <c r="AO230" s="38">
        <f t="shared" si="50"/>
        <v>-30.932569035216815</v>
      </c>
      <c r="AP230" s="38">
        <f t="shared" si="51"/>
        <v>-31.552273106151727</v>
      </c>
      <c r="AQ230" s="38">
        <f t="shared" si="52"/>
        <v>-30.808628221029831</v>
      </c>
    </row>
    <row r="231" spans="1:43">
      <c r="A231" s="3">
        <v>230</v>
      </c>
      <c r="B231" s="98">
        <v>39885</v>
      </c>
      <c r="C231" s="61">
        <v>7.3999999999999996E-2</v>
      </c>
      <c r="D231" s="3" t="s">
        <v>132</v>
      </c>
      <c r="E231" s="105" t="s">
        <v>41</v>
      </c>
      <c r="F231" s="14">
        <v>-33.430669999999999</v>
      </c>
      <c r="G231" s="14">
        <v>36.969779921161987</v>
      </c>
      <c r="H231" s="14">
        <v>-31.230811955999993</v>
      </c>
      <c r="I231" s="3">
        <v>-31.289000000000001</v>
      </c>
      <c r="J231" s="14">
        <v>-33.496989999999997</v>
      </c>
      <c r="K231" s="14">
        <v>-31.215442441999997</v>
      </c>
      <c r="L231" s="14">
        <v>36.796249759513316</v>
      </c>
      <c r="AF231" s="15">
        <f t="shared" si="43"/>
        <v>-33.274230029411783</v>
      </c>
      <c r="AG231" s="10">
        <f t="shared" si="44"/>
        <v>-33.950915324619352</v>
      </c>
      <c r="AH231" s="10">
        <f t="shared" si="45"/>
        <v>-32.597544734204213</v>
      </c>
      <c r="AK231" s="38">
        <f t="shared" si="46"/>
        <v>-31.180450663590779</v>
      </c>
      <c r="AL231" s="38">
        <f t="shared" si="47"/>
        <v>-31.304391477777763</v>
      </c>
      <c r="AM231" s="38">
        <f t="shared" si="48"/>
        <v>-31.056509849403795</v>
      </c>
      <c r="AN231" s="38">
        <f t="shared" si="49"/>
        <v>-31.428332291964743</v>
      </c>
      <c r="AO231" s="38">
        <f t="shared" si="50"/>
        <v>-30.932569035216815</v>
      </c>
      <c r="AP231" s="38">
        <f t="shared" si="51"/>
        <v>-31.552273106151727</v>
      </c>
      <c r="AQ231" s="38">
        <f t="shared" si="52"/>
        <v>-30.808628221029831</v>
      </c>
    </row>
    <row r="232" spans="1:43">
      <c r="A232" s="3">
        <v>231</v>
      </c>
      <c r="B232" s="98">
        <v>39885</v>
      </c>
      <c r="C232" s="61">
        <v>5.7000000000000002E-2</v>
      </c>
      <c r="D232" s="3" t="s">
        <v>38</v>
      </c>
      <c r="E232" s="105" t="s">
        <v>43</v>
      </c>
      <c r="F232" s="14">
        <v>-33.422719999999998</v>
      </c>
      <c r="G232" s="14">
        <v>39.158487622861351</v>
      </c>
      <c r="H232" s="14">
        <v>-31.222648895999992</v>
      </c>
      <c r="I232" s="3">
        <v>-31.289000000000001</v>
      </c>
      <c r="J232" s="14">
        <v>-33.504080000000002</v>
      </c>
      <c r="K232" s="14">
        <v>-31.222644464000005</v>
      </c>
      <c r="L232" s="14">
        <v>38.9746840216064</v>
      </c>
      <c r="AF232" s="15">
        <f t="shared" si="43"/>
        <v>-33.274230029411783</v>
      </c>
      <c r="AG232" s="10">
        <f t="shared" si="44"/>
        <v>-33.950915324619352</v>
      </c>
      <c r="AH232" s="10">
        <f t="shared" si="45"/>
        <v>-32.597544734204213</v>
      </c>
      <c r="AK232" s="38">
        <f t="shared" si="46"/>
        <v>-31.180450663590779</v>
      </c>
      <c r="AL232" s="38">
        <f t="shared" si="47"/>
        <v>-31.304391477777763</v>
      </c>
      <c r="AM232" s="38">
        <f t="shared" si="48"/>
        <v>-31.056509849403795</v>
      </c>
      <c r="AN232" s="38">
        <f t="shared" si="49"/>
        <v>-31.428332291964743</v>
      </c>
      <c r="AO232" s="38">
        <f t="shared" si="50"/>
        <v>-30.932569035216815</v>
      </c>
      <c r="AP232" s="38">
        <f t="shared" si="51"/>
        <v>-31.552273106151727</v>
      </c>
      <c r="AQ232" s="38">
        <f t="shared" si="52"/>
        <v>-30.808628221029831</v>
      </c>
    </row>
    <row r="233" spans="1:43">
      <c r="A233" s="3">
        <v>232</v>
      </c>
      <c r="B233" s="98">
        <v>39885</v>
      </c>
      <c r="C233" s="61">
        <v>5.5E-2</v>
      </c>
      <c r="D233" s="3" t="s">
        <v>67</v>
      </c>
      <c r="E233" s="105" t="s">
        <v>32</v>
      </c>
      <c r="F233" s="14">
        <v>-33.423479999999998</v>
      </c>
      <c r="G233" s="14">
        <v>37.478872581846424</v>
      </c>
      <c r="H233" s="14">
        <v>-31.223429263999993</v>
      </c>
      <c r="I233" s="3">
        <v>-31.289000000000001</v>
      </c>
      <c r="J233" s="14">
        <v>-33.511670000000002</v>
      </c>
      <c r="K233" s="14">
        <v>-31.230354386000002</v>
      </c>
      <c r="L233" s="14">
        <v>37.302952821669145</v>
      </c>
      <c r="AF233" s="15">
        <f t="shared" si="43"/>
        <v>-33.274230029411783</v>
      </c>
      <c r="AG233" s="10">
        <f t="shared" si="44"/>
        <v>-33.950915324619352</v>
      </c>
      <c r="AH233" s="10">
        <f t="shared" si="45"/>
        <v>-32.597544734204213</v>
      </c>
      <c r="AK233" s="38">
        <f t="shared" si="46"/>
        <v>-31.180450663590779</v>
      </c>
      <c r="AL233" s="38">
        <f t="shared" si="47"/>
        <v>-31.304391477777763</v>
      </c>
      <c r="AM233" s="38">
        <f t="shared" si="48"/>
        <v>-31.056509849403795</v>
      </c>
      <c r="AN233" s="38">
        <f t="shared" si="49"/>
        <v>-31.428332291964743</v>
      </c>
      <c r="AO233" s="38">
        <f t="shared" si="50"/>
        <v>-30.932569035216815</v>
      </c>
      <c r="AP233" s="38">
        <f t="shared" si="51"/>
        <v>-31.552273106151727</v>
      </c>
      <c r="AQ233" s="38">
        <f t="shared" si="52"/>
        <v>-30.808628221029831</v>
      </c>
    </row>
    <row r="234" spans="1:43">
      <c r="A234" s="3">
        <v>233</v>
      </c>
      <c r="B234" s="28">
        <v>40080</v>
      </c>
      <c r="C234" s="5">
        <v>7.5999999999999998E-2</v>
      </c>
      <c r="D234" s="5">
        <v>15</v>
      </c>
      <c r="E234" s="36" t="s">
        <v>145</v>
      </c>
      <c r="F234" s="38">
        <v>-33.129359999999998</v>
      </c>
      <c r="G234" s="14">
        <v>35.59396346753951</v>
      </c>
      <c r="H234" s="14">
        <v>-31.213208832000007</v>
      </c>
      <c r="I234" s="3">
        <v>-31.289000000000001</v>
      </c>
      <c r="J234" s="14">
        <v>-33.129359999999998</v>
      </c>
      <c r="K234" s="14">
        <v>-31.213208832000007</v>
      </c>
      <c r="L234"/>
      <c r="M234"/>
      <c r="N234"/>
      <c r="O234"/>
      <c r="P234"/>
      <c r="S234" s="10"/>
      <c r="T234" s="10"/>
      <c r="U234" s="10"/>
      <c r="AF234" s="15">
        <f t="shared" si="43"/>
        <v>-33.274230029411783</v>
      </c>
      <c r="AG234" s="10">
        <f t="shared" si="44"/>
        <v>-33.950915324619352</v>
      </c>
      <c r="AH234" s="10">
        <f t="shared" si="45"/>
        <v>-32.597544734204213</v>
      </c>
      <c r="AK234" s="38">
        <f t="shared" si="46"/>
        <v>-31.180450663590779</v>
      </c>
      <c r="AL234" s="38">
        <f t="shared" si="47"/>
        <v>-31.304391477777763</v>
      </c>
      <c r="AM234" s="38">
        <f t="shared" si="48"/>
        <v>-31.056509849403795</v>
      </c>
      <c r="AN234" s="38">
        <f t="shared" si="49"/>
        <v>-31.428332291964743</v>
      </c>
      <c r="AO234" s="38">
        <f t="shared" si="50"/>
        <v>-30.932569035216815</v>
      </c>
      <c r="AP234" s="38">
        <f t="shared" si="51"/>
        <v>-31.552273106151727</v>
      </c>
      <c r="AQ234" s="38">
        <f t="shared" si="52"/>
        <v>-30.808628221029831</v>
      </c>
    </row>
    <row r="235" spans="1:43">
      <c r="A235" s="3">
        <v>234</v>
      </c>
      <c r="B235" s="28">
        <v>40080</v>
      </c>
      <c r="C235" s="5">
        <v>7.4999999999999997E-2</v>
      </c>
      <c r="D235" s="5">
        <v>20</v>
      </c>
      <c r="E235" s="36" t="s">
        <v>145</v>
      </c>
      <c r="F235" s="38">
        <v>-33.207120000000003</v>
      </c>
      <c r="G235" s="14">
        <v>45.60874601168269</v>
      </c>
      <c r="H235" s="14">
        <v>-31.291839744000008</v>
      </c>
      <c r="I235" s="3">
        <v>-31.289000000000001</v>
      </c>
      <c r="J235" s="14">
        <v>-33.207120000000003</v>
      </c>
      <c r="K235" s="14">
        <v>-31.291839744000008</v>
      </c>
      <c r="L235"/>
      <c r="M235"/>
      <c r="N235"/>
      <c r="O235"/>
      <c r="P235"/>
      <c r="S235" s="10"/>
      <c r="T235" s="10"/>
      <c r="U235" s="10"/>
      <c r="AF235" s="15">
        <f t="shared" si="43"/>
        <v>-33.274230029411783</v>
      </c>
      <c r="AG235" s="10">
        <f t="shared" si="44"/>
        <v>-33.950915324619352</v>
      </c>
      <c r="AH235" s="10">
        <f t="shared" si="45"/>
        <v>-32.597544734204213</v>
      </c>
      <c r="AK235" s="38">
        <f t="shared" si="46"/>
        <v>-31.180450663590779</v>
      </c>
      <c r="AL235" s="38">
        <f t="shared" si="47"/>
        <v>-31.304391477777763</v>
      </c>
      <c r="AM235" s="38">
        <f t="shared" si="48"/>
        <v>-31.056509849403795</v>
      </c>
      <c r="AN235" s="38">
        <f t="shared" si="49"/>
        <v>-31.428332291964743</v>
      </c>
      <c r="AO235" s="38">
        <f t="shared" si="50"/>
        <v>-30.932569035216815</v>
      </c>
      <c r="AP235" s="38">
        <f t="shared" si="51"/>
        <v>-31.552273106151727</v>
      </c>
      <c r="AQ235" s="38">
        <f t="shared" si="52"/>
        <v>-30.808628221029831</v>
      </c>
    </row>
    <row r="236" spans="1:43">
      <c r="A236" s="3">
        <v>235</v>
      </c>
      <c r="B236" s="28">
        <v>40080</v>
      </c>
      <c r="C236" s="5">
        <v>7.6999999999999999E-2</v>
      </c>
      <c r="D236" s="5">
        <v>25</v>
      </c>
      <c r="E236" s="36" t="s">
        <v>145</v>
      </c>
      <c r="F236" s="38">
        <v>-33.120699999999999</v>
      </c>
      <c r="G236" s="14"/>
      <c r="H236" s="14">
        <v>-31.204451840000004</v>
      </c>
      <c r="I236" s="3">
        <v>-31.289000000000001</v>
      </c>
      <c r="J236" s="14">
        <v>-33.120699999999999</v>
      </c>
      <c r="K236" s="14">
        <v>-31.204451840000004</v>
      </c>
      <c r="L236"/>
      <c r="M236"/>
      <c r="N236"/>
      <c r="O236"/>
      <c r="P236"/>
      <c r="S236" s="10"/>
      <c r="T236" s="10"/>
      <c r="U236" s="10"/>
      <c r="AF236" s="15">
        <f t="shared" si="43"/>
        <v>-33.274230029411783</v>
      </c>
      <c r="AG236" s="10">
        <f t="shared" si="44"/>
        <v>-33.950915324619352</v>
      </c>
      <c r="AH236" s="10">
        <f t="shared" si="45"/>
        <v>-32.597544734204213</v>
      </c>
      <c r="AK236" s="38">
        <f t="shared" si="46"/>
        <v>-31.180450663590779</v>
      </c>
      <c r="AL236" s="38">
        <f t="shared" si="47"/>
        <v>-31.304391477777763</v>
      </c>
      <c r="AM236" s="38">
        <f t="shared" si="48"/>
        <v>-31.056509849403795</v>
      </c>
      <c r="AN236" s="38">
        <f t="shared" si="49"/>
        <v>-31.428332291964743</v>
      </c>
      <c r="AO236" s="38">
        <f t="shared" si="50"/>
        <v>-30.932569035216815</v>
      </c>
      <c r="AP236" s="38">
        <f t="shared" si="51"/>
        <v>-31.552273106151727</v>
      </c>
      <c r="AQ236" s="38">
        <f t="shared" si="52"/>
        <v>-30.808628221029831</v>
      </c>
    </row>
    <row r="237" spans="1:43">
      <c r="A237" s="3">
        <v>236</v>
      </c>
      <c r="B237" s="28">
        <v>40080</v>
      </c>
      <c r="C237" s="5">
        <v>7.4999999999999997E-2</v>
      </c>
      <c r="D237" s="5">
        <v>30</v>
      </c>
      <c r="E237" s="36" t="s">
        <v>145</v>
      </c>
      <c r="F237" s="38">
        <v>-33.082639999999998</v>
      </c>
      <c r="G237" s="14">
        <v>40.25789445903132</v>
      </c>
      <c r="H237" s="14">
        <v>-31.165965568000004</v>
      </c>
      <c r="I237" s="3">
        <v>-31.289000000000001</v>
      </c>
      <c r="J237" s="14">
        <v>-33.082639999999998</v>
      </c>
      <c r="K237" s="14">
        <v>-31.165965568000004</v>
      </c>
      <c r="L237"/>
      <c r="M237"/>
      <c r="N237"/>
      <c r="O237"/>
      <c r="P237"/>
      <c r="S237" s="10"/>
      <c r="T237" s="10"/>
      <c r="U237" s="10"/>
      <c r="AF237" s="15">
        <f t="shared" si="43"/>
        <v>-33.274230029411783</v>
      </c>
      <c r="AG237" s="10">
        <f t="shared" si="44"/>
        <v>-33.950915324619352</v>
      </c>
      <c r="AH237" s="10">
        <f t="shared" si="45"/>
        <v>-32.597544734204213</v>
      </c>
      <c r="AK237" s="38">
        <f t="shared" si="46"/>
        <v>-31.180450663590779</v>
      </c>
      <c r="AL237" s="38">
        <f t="shared" si="47"/>
        <v>-31.304391477777763</v>
      </c>
      <c r="AM237" s="38">
        <f t="shared" si="48"/>
        <v>-31.056509849403795</v>
      </c>
      <c r="AN237" s="38">
        <f t="shared" si="49"/>
        <v>-31.428332291964743</v>
      </c>
      <c r="AO237" s="38">
        <f t="shared" si="50"/>
        <v>-30.932569035216815</v>
      </c>
      <c r="AP237" s="38">
        <f t="shared" si="51"/>
        <v>-31.552273106151727</v>
      </c>
      <c r="AQ237" s="38">
        <f t="shared" si="52"/>
        <v>-30.808628221029831</v>
      </c>
    </row>
    <row r="238" spans="1:43">
      <c r="A238" s="3">
        <v>237</v>
      </c>
      <c r="B238" s="28">
        <v>40080</v>
      </c>
      <c r="C238" s="5">
        <v>7.0999999999999994E-2</v>
      </c>
      <c r="D238" s="5">
        <v>36</v>
      </c>
      <c r="E238" s="36" t="s">
        <v>145</v>
      </c>
      <c r="F238" s="38">
        <v>-33.013570000000001</v>
      </c>
      <c r="G238" s="14">
        <v>39.818428885610984</v>
      </c>
      <c r="H238" s="14">
        <v>-31.096121984000007</v>
      </c>
      <c r="I238" s="3">
        <v>-31.289000000000001</v>
      </c>
      <c r="J238" s="14">
        <v>-33.013570000000001</v>
      </c>
      <c r="K238" s="14">
        <v>-31.096121984000007</v>
      </c>
      <c r="L238"/>
      <c r="M238"/>
      <c r="N238"/>
      <c r="O238"/>
      <c r="P238"/>
      <c r="S238" s="10"/>
      <c r="T238" s="10"/>
      <c r="U238" s="10"/>
      <c r="AF238" s="15">
        <f t="shared" si="43"/>
        <v>-33.274230029411783</v>
      </c>
      <c r="AG238" s="10">
        <f t="shared" si="44"/>
        <v>-33.950915324619352</v>
      </c>
      <c r="AH238" s="10">
        <f t="shared" si="45"/>
        <v>-32.597544734204213</v>
      </c>
      <c r="AK238" s="38">
        <f t="shared" si="46"/>
        <v>-31.180450663590779</v>
      </c>
      <c r="AL238" s="38">
        <f t="shared" si="47"/>
        <v>-31.304391477777763</v>
      </c>
      <c r="AM238" s="38">
        <f t="shared" si="48"/>
        <v>-31.056509849403795</v>
      </c>
      <c r="AN238" s="38">
        <f t="shared" si="49"/>
        <v>-31.428332291964743</v>
      </c>
      <c r="AO238" s="38">
        <f t="shared" si="50"/>
        <v>-30.932569035216815</v>
      </c>
      <c r="AP238" s="38">
        <f t="shared" si="51"/>
        <v>-31.552273106151727</v>
      </c>
      <c r="AQ238" s="38">
        <f t="shared" si="52"/>
        <v>-30.808628221029831</v>
      </c>
    </row>
    <row r="239" spans="1:43">
      <c r="A239" s="3">
        <v>238</v>
      </c>
      <c r="B239" s="28">
        <v>40080</v>
      </c>
      <c r="C239" s="5">
        <v>8.1000000000000003E-2</v>
      </c>
      <c r="D239" s="5">
        <v>41</v>
      </c>
      <c r="E239" s="36" t="s">
        <v>145</v>
      </c>
      <c r="F239" s="38">
        <v>-33.04833</v>
      </c>
      <c r="G239" s="14">
        <v>42.956192715884484</v>
      </c>
      <c r="H239" s="14">
        <v>-31.131271296000001</v>
      </c>
      <c r="I239" s="3">
        <v>-31.289000000000001</v>
      </c>
      <c r="J239" s="14">
        <v>-33.04833</v>
      </c>
      <c r="K239" s="14">
        <v>-31.131271296000001</v>
      </c>
      <c r="L239"/>
      <c r="M239"/>
      <c r="N239"/>
      <c r="O239"/>
      <c r="P239"/>
      <c r="S239" s="10"/>
      <c r="T239" s="10"/>
      <c r="U239" s="10"/>
      <c r="AF239" s="15">
        <f t="shared" si="43"/>
        <v>-33.274230029411783</v>
      </c>
      <c r="AG239" s="10">
        <f t="shared" si="44"/>
        <v>-33.950915324619352</v>
      </c>
      <c r="AH239" s="10">
        <f t="shared" si="45"/>
        <v>-32.597544734204213</v>
      </c>
      <c r="AK239" s="38">
        <f t="shared" si="46"/>
        <v>-31.180450663590779</v>
      </c>
      <c r="AL239" s="38">
        <f t="shared" si="47"/>
        <v>-31.304391477777763</v>
      </c>
      <c r="AM239" s="38">
        <f t="shared" si="48"/>
        <v>-31.056509849403795</v>
      </c>
      <c r="AN239" s="38">
        <f t="shared" si="49"/>
        <v>-31.428332291964743</v>
      </c>
      <c r="AO239" s="38">
        <f t="shared" si="50"/>
        <v>-30.932569035216815</v>
      </c>
      <c r="AP239" s="38">
        <f t="shared" si="51"/>
        <v>-31.552273106151727</v>
      </c>
      <c r="AQ239" s="38">
        <f t="shared" si="52"/>
        <v>-30.808628221029831</v>
      </c>
    </row>
    <row r="240" spans="1:43">
      <c r="A240" s="3">
        <v>239</v>
      </c>
      <c r="B240" s="28">
        <v>40080</v>
      </c>
      <c r="C240" s="5">
        <v>0.08</v>
      </c>
      <c r="D240" s="5">
        <v>46</v>
      </c>
      <c r="E240" s="36" t="s">
        <v>145</v>
      </c>
      <c r="F240" s="38">
        <v>-33.112699999999997</v>
      </c>
      <c r="G240" s="14">
        <v>38.065194181578462</v>
      </c>
      <c r="H240" s="14">
        <v>-31.196362239999999</v>
      </c>
      <c r="I240" s="3">
        <v>-31.289000000000001</v>
      </c>
      <c r="J240" s="14">
        <v>-33.112699999999997</v>
      </c>
      <c r="K240" s="14">
        <v>-31.196362239999999</v>
      </c>
      <c r="L240"/>
      <c r="M240"/>
      <c r="N240"/>
      <c r="O240"/>
      <c r="P240"/>
      <c r="S240" s="10"/>
      <c r="T240" s="10"/>
      <c r="U240" s="10"/>
      <c r="AF240" s="15">
        <f t="shared" si="43"/>
        <v>-33.274230029411783</v>
      </c>
      <c r="AG240" s="10">
        <f t="shared" si="44"/>
        <v>-33.950915324619352</v>
      </c>
      <c r="AH240" s="10">
        <f t="shared" si="45"/>
        <v>-32.597544734204213</v>
      </c>
      <c r="AK240" s="38">
        <f t="shared" si="46"/>
        <v>-31.180450663590779</v>
      </c>
      <c r="AL240" s="38">
        <f t="shared" si="47"/>
        <v>-31.304391477777763</v>
      </c>
      <c r="AM240" s="38">
        <f t="shared" si="48"/>
        <v>-31.056509849403795</v>
      </c>
      <c r="AN240" s="38">
        <f t="shared" si="49"/>
        <v>-31.428332291964743</v>
      </c>
      <c r="AO240" s="38">
        <f t="shared" si="50"/>
        <v>-30.932569035216815</v>
      </c>
      <c r="AP240" s="38">
        <f t="shared" si="51"/>
        <v>-31.552273106151727</v>
      </c>
      <c r="AQ240" s="38">
        <f t="shared" si="52"/>
        <v>-30.808628221029831</v>
      </c>
    </row>
    <row r="241" spans="1:43">
      <c r="A241" s="3">
        <v>240</v>
      </c>
      <c r="B241" s="28">
        <v>40080</v>
      </c>
      <c r="C241" s="5">
        <v>7.4999999999999997E-2</v>
      </c>
      <c r="D241" s="5">
        <v>51</v>
      </c>
      <c r="E241" s="36" t="s">
        <v>145</v>
      </c>
      <c r="F241" s="38">
        <v>-33.114490000000004</v>
      </c>
      <c r="G241" s="14">
        <v>39.829353123477297</v>
      </c>
      <c r="H241" s="14">
        <v>-31.198172288000009</v>
      </c>
      <c r="I241" s="3">
        <v>-31.289000000000001</v>
      </c>
      <c r="J241" s="14">
        <v>-33.114490000000004</v>
      </c>
      <c r="K241" s="14">
        <v>-31.198172288000009</v>
      </c>
      <c r="L241"/>
      <c r="M241"/>
      <c r="N241"/>
      <c r="O241"/>
      <c r="P241"/>
      <c r="S241" s="10"/>
      <c r="T241" s="10"/>
      <c r="U241" s="10"/>
      <c r="AF241" s="15">
        <f t="shared" si="43"/>
        <v>-33.274230029411783</v>
      </c>
      <c r="AG241" s="10">
        <f t="shared" si="44"/>
        <v>-33.950915324619352</v>
      </c>
      <c r="AH241" s="10">
        <f t="shared" si="45"/>
        <v>-32.597544734204213</v>
      </c>
      <c r="AK241" s="38">
        <f t="shared" si="46"/>
        <v>-31.180450663590779</v>
      </c>
      <c r="AL241" s="38">
        <f t="shared" si="47"/>
        <v>-31.304391477777763</v>
      </c>
      <c r="AM241" s="38">
        <f t="shared" si="48"/>
        <v>-31.056509849403795</v>
      </c>
      <c r="AN241" s="38">
        <f t="shared" si="49"/>
        <v>-31.428332291964743</v>
      </c>
      <c r="AO241" s="38">
        <f t="shared" si="50"/>
        <v>-30.932569035216815</v>
      </c>
      <c r="AP241" s="38">
        <f t="shared" si="51"/>
        <v>-31.552273106151727</v>
      </c>
      <c r="AQ241" s="38">
        <f t="shared" si="52"/>
        <v>-30.808628221029831</v>
      </c>
    </row>
    <row r="242" spans="1:43">
      <c r="A242" s="3">
        <v>241</v>
      </c>
      <c r="B242" s="28">
        <v>40080</v>
      </c>
      <c r="C242" s="5">
        <v>7.4999999999999997E-2</v>
      </c>
      <c r="D242" s="5">
        <v>56</v>
      </c>
      <c r="E242" s="36" t="s">
        <v>145</v>
      </c>
      <c r="F242" s="38">
        <v>-33.081899999999997</v>
      </c>
      <c r="G242" s="14">
        <v>39.895380638678404</v>
      </c>
      <c r="H242" s="14">
        <v>-31.16521728</v>
      </c>
      <c r="I242" s="3">
        <v>-31.289000000000001</v>
      </c>
      <c r="J242" s="14">
        <v>-33.081899999999997</v>
      </c>
      <c r="K242" s="14">
        <v>-31.16521728</v>
      </c>
      <c r="L242"/>
      <c r="M242"/>
      <c r="N242"/>
      <c r="O242"/>
      <c r="P242"/>
      <c r="S242" s="10"/>
      <c r="T242" s="10"/>
      <c r="U242" s="10"/>
      <c r="AF242" s="15">
        <f t="shared" si="43"/>
        <v>-33.274230029411783</v>
      </c>
      <c r="AG242" s="10">
        <f t="shared" si="44"/>
        <v>-33.950915324619352</v>
      </c>
      <c r="AH242" s="10">
        <f t="shared" si="45"/>
        <v>-32.597544734204213</v>
      </c>
      <c r="AK242" s="38">
        <f t="shared" si="46"/>
        <v>-31.180450663590779</v>
      </c>
      <c r="AL242" s="38">
        <f t="shared" si="47"/>
        <v>-31.304391477777763</v>
      </c>
      <c r="AM242" s="38">
        <f t="shared" si="48"/>
        <v>-31.056509849403795</v>
      </c>
      <c r="AN242" s="38">
        <f t="shared" si="49"/>
        <v>-31.428332291964743</v>
      </c>
      <c r="AO242" s="38">
        <f t="shared" si="50"/>
        <v>-30.932569035216815</v>
      </c>
      <c r="AP242" s="38">
        <f t="shared" si="51"/>
        <v>-31.552273106151727</v>
      </c>
      <c r="AQ242" s="38">
        <f t="shared" si="52"/>
        <v>-30.808628221029831</v>
      </c>
    </row>
    <row r="243" spans="1:43">
      <c r="A243" s="3">
        <v>242</v>
      </c>
      <c r="B243" s="28">
        <v>40080</v>
      </c>
      <c r="C243" s="5">
        <v>7.4999999999999997E-2</v>
      </c>
      <c r="D243" s="5">
        <v>68</v>
      </c>
      <c r="E243" s="36" t="s">
        <v>145</v>
      </c>
      <c r="F243" s="38">
        <v>-33.062649999999998</v>
      </c>
      <c r="G243" s="14">
        <v>40.628902652794963</v>
      </c>
      <c r="H243" s="14">
        <v>-31.145751680000004</v>
      </c>
      <c r="I243" s="3">
        <v>-31.289000000000001</v>
      </c>
      <c r="J243" s="14">
        <v>-33.062649999999998</v>
      </c>
      <c r="K243" s="14">
        <v>-31.145751680000004</v>
      </c>
      <c r="L243"/>
      <c r="M243"/>
      <c r="N243"/>
      <c r="O243"/>
      <c r="P243"/>
      <c r="S243" s="10"/>
      <c r="T243" s="10"/>
      <c r="U243" s="10"/>
      <c r="AF243" s="15">
        <f t="shared" si="43"/>
        <v>-33.274230029411783</v>
      </c>
      <c r="AG243" s="10">
        <f t="shared" si="44"/>
        <v>-33.950915324619352</v>
      </c>
      <c r="AH243" s="10">
        <f t="shared" si="45"/>
        <v>-32.597544734204213</v>
      </c>
      <c r="AK243" s="38">
        <f t="shared" si="46"/>
        <v>-31.180450663590779</v>
      </c>
      <c r="AL243" s="38">
        <f t="shared" si="47"/>
        <v>-31.304391477777763</v>
      </c>
      <c r="AM243" s="38">
        <f t="shared" si="48"/>
        <v>-31.056509849403795</v>
      </c>
      <c r="AN243" s="38">
        <f t="shared" si="49"/>
        <v>-31.428332291964743</v>
      </c>
      <c r="AO243" s="38">
        <f t="shared" si="50"/>
        <v>-30.932569035216815</v>
      </c>
      <c r="AP243" s="38">
        <f t="shared" si="51"/>
        <v>-31.552273106151727</v>
      </c>
      <c r="AQ243" s="38">
        <f t="shared" si="52"/>
        <v>-30.808628221029831</v>
      </c>
    </row>
    <row r="244" spans="1:43">
      <c r="A244" s="3">
        <v>243</v>
      </c>
      <c r="B244" s="28">
        <v>40080</v>
      </c>
      <c r="C244" s="5">
        <v>0.08</v>
      </c>
      <c r="D244" s="5">
        <v>73</v>
      </c>
      <c r="E244" s="36" t="s">
        <v>145</v>
      </c>
      <c r="F244" s="38">
        <v>-33.098219999999998</v>
      </c>
      <c r="G244" s="14">
        <v>40.872777309616069</v>
      </c>
      <c r="H244" s="14">
        <v>-31.181720064000004</v>
      </c>
      <c r="I244" s="3">
        <v>-31.289000000000001</v>
      </c>
      <c r="J244" s="14">
        <v>-33.098219999999998</v>
      </c>
      <c r="K244" s="14">
        <v>-31.181720064000004</v>
      </c>
      <c r="L244"/>
      <c r="M244"/>
      <c r="N244"/>
      <c r="O244"/>
      <c r="P244"/>
      <c r="S244" s="10"/>
      <c r="T244" s="10"/>
      <c r="U244" s="10"/>
      <c r="AF244" s="15">
        <f t="shared" si="43"/>
        <v>-33.274230029411783</v>
      </c>
      <c r="AG244" s="10">
        <f t="shared" si="44"/>
        <v>-33.950915324619352</v>
      </c>
      <c r="AH244" s="10">
        <f t="shared" si="45"/>
        <v>-32.597544734204213</v>
      </c>
      <c r="AK244" s="38">
        <f t="shared" si="46"/>
        <v>-31.180450663590779</v>
      </c>
      <c r="AL244" s="38">
        <f t="shared" si="47"/>
        <v>-31.304391477777763</v>
      </c>
      <c r="AM244" s="38">
        <f t="shared" si="48"/>
        <v>-31.056509849403795</v>
      </c>
      <c r="AN244" s="38">
        <f t="shared" si="49"/>
        <v>-31.428332291964743</v>
      </c>
      <c r="AO244" s="38">
        <f t="shared" si="50"/>
        <v>-30.932569035216815</v>
      </c>
      <c r="AP244" s="38">
        <f t="shared" si="51"/>
        <v>-31.552273106151727</v>
      </c>
      <c r="AQ244" s="38">
        <f t="shared" si="52"/>
        <v>-30.808628221029831</v>
      </c>
    </row>
    <row r="245" spans="1:43">
      <c r="A245" s="3">
        <v>244</v>
      </c>
      <c r="B245" s="28">
        <v>40080</v>
      </c>
      <c r="C245" s="5">
        <v>7.4999999999999997E-2</v>
      </c>
      <c r="D245" s="5">
        <v>78</v>
      </c>
      <c r="E245" s="36" t="s">
        <v>145</v>
      </c>
      <c r="F245" s="38">
        <v>-33.121830000000003</v>
      </c>
      <c r="G245" s="14">
        <v>39.237995479680428</v>
      </c>
      <c r="H245" s="14">
        <v>-31.20559449600001</v>
      </c>
      <c r="I245" s="3">
        <v>-31.289000000000001</v>
      </c>
      <c r="J245" s="14">
        <v>-33.121830000000003</v>
      </c>
      <c r="K245" s="14">
        <v>-31.20559449600001</v>
      </c>
      <c r="L245"/>
      <c r="M245"/>
      <c r="N245"/>
      <c r="O245"/>
      <c r="P245"/>
      <c r="S245" s="10"/>
      <c r="T245" s="10"/>
      <c r="U245" s="10"/>
      <c r="AF245" s="15">
        <f t="shared" si="43"/>
        <v>-33.274230029411783</v>
      </c>
      <c r="AG245" s="10">
        <f t="shared" si="44"/>
        <v>-33.950915324619352</v>
      </c>
      <c r="AH245" s="10">
        <f t="shared" si="45"/>
        <v>-32.597544734204213</v>
      </c>
      <c r="AK245" s="38">
        <f t="shared" si="46"/>
        <v>-31.180450663590779</v>
      </c>
      <c r="AL245" s="38">
        <f t="shared" si="47"/>
        <v>-31.304391477777763</v>
      </c>
      <c r="AM245" s="38">
        <f t="shared" si="48"/>
        <v>-31.056509849403795</v>
      </c>
      <c r="AN245" s="38">
        <f t="shared" si="49"/>
        <v>-31.428332291964743</v>
      </c>
      <c r="AO245" s="38">
        <f t="shared" si="50"/>
        <v>-30.932569035216815</v>
      </c>
      <c r="AP245" s="38">
        <f t="shared" si="51"/>
        <v>-31.552273106151727</v>
      </c>
      <c r="AQ245" s="38">
        <f t="shared" si="52"/>
        <v>-30.808628221029831</v>
      </c>
    </row>
    <row r="246" spans="1:43">
      <c r="A246" s="3">
        <v>245</v>
      </c>
      <c r="B246" s="28">
        <v>40080</v>
      </c>
      <c r="C246" s="5">
        <v>9.1999999999999998E-2</v>
      </c>
      <c r="D246" s="5">
        <v>89</v>
      </c>
      <c r="E246" s="36" t="s">
        <v>145</v>
      </c>
      <c r="F246" s="38">
        <v>-33.195650000000001</v>
      </c>
      <c r="G246" s="14">
        <v>40.949012779114845</v>
      </c>
      <c r="H246" s="14">
        <v>-31.280241280000006</v>
      </c>
      <c r="I246" s="3">
        <v>-31.289000000000001</v>
      </c>
      <c r="J246" s="14">
        <v>-33.195650000000001</v>
      </c>
      <c r="K246" s="14">
        <v>-31.280241280000006</v>
      </c>
      <c r="L246"/>
      <c r="M246"/>
      <c r="N246"/>
      <c r="O246"/>
      <c r="P246"/>
      <c r="S246" s="10"/>
      <c r="T246" s="10"/>
      <c r="U246" s="10"/>
      <c r="AF246" s="15">
        <f t="shared" si="43"/>
        <v>-33.274230029411783</v>
      </c>
      <c r="AG246" s="10">
        <f t="shared" si="44"/>
        <v>-33.950915324619352</v>
      </c>
      <c r="AH246" s="10">
        <f t="shared" si="45"/>
        <v>-32.597544734204213</v>
      </c>
      <c r="AK246" s="38">
        <f t="shared" si="46"/>
        <v>-31.180450663590779</v>
      </c>
      <c r="AL246" s="38">
        <f t="shared" si="47"/>
        <v>-31.304391477777763</v>
      </c>
      <c r="AM246" s="38">
        <f t="shared" si="48"/>
        <v>-31.056509849403795</v>
      </c>
      <c r="AN246" s="38">
        <f t="shared" si="49"/>
        <v>-31.428332291964743</v>
      </c>
      <c r="AO246" s="38">
        <f t="shared" si="50"/>
        <v>-30.932569035216815</v>
      </c>
      <c r="AP246" s="38">
        <f t="shared" si="51"/>
        <v>-31.552273106151727</v>
      </c>
      <c r="AQ246" s="38">
        <f t="shared" si="52"/>
        <v>-30.808628221029831</v>
      </c>
    </row>
    <row r="247" spans="1:43">
      <c r="A247" s="3">
        <v>246</v>
      </c>
      <c r="B247" s="28">
        <v>40080</v>
      </c>
      <c r="C247" s="5">
        <v>7.5999999999999998E-2</v>
      </c>
      <c r="D247" s="5">
        <v>94</v>
      </c>
      <c r="E247" s="36" t="s">
        <v>145</v>
      </c>
      <c r="F247" s="38">
        <v>-33.105910000000002</v>
      </c>
      <c r="G247" s="14">
        <v>41.398067896912032</v>
      </c>
      <c r="H247" s="14">
        <v>-31.189496192000007</v>
      </c>
      <c r="I247" s="3">
        <v>-31.289000000000001</v>
      </c>
      <c r="J247" s="14">
        <v>-33.105910000000002</v>
      </c>
      <c r="K247" s="14">
        <v>-31.189496192000007</v>
      </c>
      <c r="L247"/>
      <c r="M247"/>
      <c r="N247"/>
      <c r="O247"/>
      <c r="P247"/>
      <c r="S247" s="10"/>
      <c r="T247" s="10"/>
      <c r="U247" s="10"/>
      <c r="AF247" s="15">
        <f t="shared" si="43"/>
        <v>-33.274230029411783</v>
      </c>
      <c r="AG247" s="10">
        <f t="shared" si="44"/>
        <v>-33.950915324619352</v>
      </c>
      <c r="AH247" s="10">
        <f t="shared" si="45"/>
        <v>-32.597544734204213</v>
      </c>
      <c r="AK247" s="38">
        <f t="shared" si="46"/>
        <v>-31.180450663590779</v>
      </c>
      <c r="AL247" s="38">
        <f t="shared" si="47"/>
        <v>-31.304391477777763</v>
      </c>
      <c r="AM247" s="38">
        <f t="shared" si="48"/>
        <v>-31.056509849403795</v>
      </c>
      <c r="AN247" s="38">
        <f t="shared" si="49"/>
        <v>-31.428332291964743</v>
      </c>
      <c r="AO247" s="38">
        <f t="shared" si="50"/>
        <v>-30.932569035216815</v>
      </c>
      <c r="AP247" s="38">
        <f t="shared" si="51"/>
        <v>-31.552273106151727</v>
      </c>
      <c r="AQ247" s="38">
        <f t="shared" si="52"/>
        <v>-30.808628221029831</v>
      </c>
    </row>
    <row r="248" spans="1:43">
      <c r="A248" s="3">
        <v>247</v>
      </c>
      <c r="B248" s="28">
        <v>40080</v>
      </c>
      <c r="C248" s="5">
        <v>7.9000000000000001E-2</v>
      </c>
      <c r="D248" s="5">
        <v>99</v>
      </c>
      <c r="E248" s="36" t="s">
        <v>145</v>
      </c>
      <c r="F248" s="38">
        <v>-33.03105</v>
      </c>
      <c r="G248" s="14">
        <v>40.513892539246008</v>
      </c>
      <c r="H248" s="14">
        <v>-31.113797760000004</v>
      </c>
      <c r="I248" s="3">
        <v>-31.289000000000001</v>
      </c>
      <c r="J248" s="14">
        <v>-33.03105</v>
      </c>
      <c r="K248" s="14">
        <v>-31.113797760000004</v>
      </c>
      <c r="L248"/>
      <c r="M248"/>
      <c r="N248"/>
      <c r="O248"/>
      <c r="P248"/>
      <c r="S248" s="10"/>
      <c r="T248" s="10"/>
      <c r="U248" s="10"/>
      <c r="AF248" s="15">
        <f t="shared" si="43"/>
        <v>-33.274230029411783</v>
      </c>
      <c r="AG248" s="10">
        <f t="shared" si="44"/>
        <v>-33.950915324619352</v>
      </c>
      <c r="AH248" s="10">
        <f t="shared" si="45"/>
        <v>-32.597544734204213</v>
      </c>
      <c r="AK248" s="38">
        <f t="shared" si="46"/>
        <v>-31.180450663590779</v>
      </c>
      <c r="AL248" s="38">
        <f t="shared" si="47"/>
        <v>-31.304391477777763</v>
      </c>
      <c r="AM248" s="38">
        <f t="shared" si="48"/>
        <v>-31.056509849403795</v>
      </c>
      <c r="AN248" s="38">
        <f t="shared" si="49"/>
        <v>-31.428332291964743</v>
      </c>
      <c r="AO248" s="38">
        <f t="shared" si="50"/>
        <v>-30.932569035216815</v>
      </c>
      <c r="AP248" s="38">
        <f t="shared" si="51"/>
        <v>-31.552273106151727</v>
      </c>
      <c r="AQ248" s="38">
        <f t="shared" si="52"/>
        <v>-30.808628221029831</v>
      </c>
    </row>
    <row r="249" spans="1:43">
      <c r="A249" s="3">
        <v>248</v>
      </c>
      <c r="B249" s="28">
        <v>40080</v>
      </c>
      <c r="C249" s="5">
        <v>6.9000000000000006E-2</v>
      </c>
      <c r="D249" s="5">
        <v>104</v>
      </c>
      <c r="E249" s="36" t="s">
        <v>145</v>
      </c>
      <c r="F249" s="38">
        <v>-33.088180000000001</v>
      </c>
      <c r="G249" s="14">
        <v>41.788260647262291</v>
      </c>
      <c r="H249" s="14">
        <v>-31.171567616000004</v>
      </c>
      <c r="I249" s="3">
        <v>-31.289000000000001</v>
      </c>
      <c r="J249" s="14">
        <v>-33.088180000000001</v>
      </c>
      <c r="K249" s="14">
        <v>-31.171567616000004</v>
      </c>
      <c r="L249"/>
      <c r="M249"/>
      <c r="N249"/>
      <c r="O249"/>
      <c r="P249"/>
      <c r="S249" s="10"/>
      <c r="T249" s="10"/>
      <c r="U249" s="10"/>
      <c r="AF249" s="15">
        <f t="shared" si="43"/>
        <v>-33.274230029411783</v>
      </c>
      <c r="AG249" s="10">
        <f t="shared" si="44"/>
        <v>-33.950915324619352</v>
      </c>
      <c r="AH249" s="10">
        <f t="shared" si="45"/>
        <v>-32.597544734204213</v>
      </c>
      <c r="AK249" s="38">
        <f t="shared" si="46"/>
        <v>-31.180450663590779</v>
      </c>
      <c r="AL249" s="38">
        <f t="shared" si="47"/>
        <v>-31.304391477777763</v>
      </c>
      <c r="AM249" s="38">
        <f t="shared" si="48"/>
        <v>-31.056509849403795</v>
      </c>
      <c r="AN249" s="38">
        <f t="shared" si="49"/>
        <v>-31.428332291964743</v>
      </c>
      <c r="AO249" s="38">
        <f t="shared" si="50"/>
        <v>-30.932569035216815</v>
      </c>
      <c r="AP249" s="38">
        <f t="shared" si="51"/>
        <v>-31.552273106151727</v>
      </c>
      <c r="AQ249" s="38">
        <f t="shared" si="52"/>
        <v>-30.808628221029831</v>
      </c>
    </row>
    <row r="250" spans="1:43">
      <c r="A250" s="3">
        <v>249</v>
      </c>
      <c r="B250" s="98">
        <v>40084</v>
      </c>
      <c r="C250" s="8">
        <v>5.6000000000000001E-2</v>
      </c>
      <c r="D250" s="5">
        <v>32</v>
      </c>
      <c r="E250" s="36" t="s">
        <v>160</v>
      </c>
      <c r="F250" s="17">
        <v>-33.042459999999998</v>
      </c>
      <c r="G250" s="33">
        <v>42.554464670971974</v>
      </c>
      <c r="H250" s="33">
        <v>-31.127175231999999</v>
      </c>
      <c r="I250" s="5">
        <v>-31.289000000000001</v>
      </c>
      <c r="J250" s="33">
        <v>-33.042459999999998</v>
      </c>
      <c r="K250" s="33">
        <v>-31.127175231999999</v>
      </c>
      <c r="M250"/>
      <c r="N250"/>
      <c r="O250"/>
      <c r="P250"/>
      <c r="AB250" s="10"/>
      <c r="AC250" s="10"/>
      <c r="AD250" s="10"/>
      <c r="AF250" s="15">
        <f t="shared" si="43"/>
        <v>-33.274230029411783</v>
      </c>
      <c r="AG250" s="10">
        <f t="shared" si="44"/>
        <v>-33.950915324619352</v>
      </c>
      <c r="AH250" s="10">
        <f t="shared" si="45"/>
        <v>-32.597544734204213</v>
      </c>
      <c r="AK250" s="38">
        <f t="shared" si="46"/>
        <v>-31.180450663590779</v>
      </c>
      <c r="AL250" s="38">
        <f t="shared" si="47"/>
        <v>-31.304391477777763</v>
      </c>
      <c r="AM250" s="38">
        <f t="shared" si="48"/>
        <v>-31.056509849403795</v>
      </c>
      <c r="AN250" s="38">
        <f t="shared" si="49"/>
        <v>-31.428332291964743</v>
      </c>
      <c r="AO250" s="38">
        <f t="shared" si="50"/>
        <v>-30.932569035216815</v>
      </c>
      <c r="AP250" s="38">
        <f t="shared" si="51"/>
        <v>-31.552273106151727</v>
      </c>
      <c r="AQ250" s="38">
        <f t="shared" si="52"/>
        <v>-30.808628221029831</v>
      </c>
    </row>
    <row r="251" spans="1:43">
      <c r="A251" s="3">
        <v>250</v>
      </c>
      <c r="B251" s="98">
        <v>40084</v>
      </c>
      <c r="C251" s="8">
        <v>5.3999999999999999E-2</v>
      </c>
      <c r="D251" s="5">
        <v>43</v>
      </c>
      <c r="E251" s="36" t="s">
        <v>163</v>
      </c>
      <c r="F251" s="17">
        <v>-33.08663</v>
      </c>
      <c r="G251" s="33">
        <v>43.342312986880259</v>
      </c>
      <c r="H251" s="33">
        <v>-31.172193296000003</v>
      </c>
      <c r="I251" s="5">
        <v>-31.289000000000001</v>
      </c>
      <c r="J251" s="33">
        <v>-33.08663</v>
      </c>
      <c r="K251" s="33">
        <v>-31.172193296000003</v>
      </c>
      <c r="M251"/>
      <c r="N251"/>
      <c r="O251"/>
      <c r="P251"/>
      <c r="AB251" s="10"/>
      <c r="AC251" s="10"/>
      <c r="AD251" s="10"/>
      <c r="AF251" s="15">
        <f t="shared" si="43"/>
        <v>-33.274230029411783</v>
      </c>
      <c r="AG251" s="10">
        <f t="shared" si="44"/>
        <v>-33.950915324619352</v>
      </c>
      <c r="AH251" s="10">
        <f t="shared" si="45"/>
        <v>-32.597544734204213</v>
      </c>
      <c r="AK251" s="38">
        <f t="shared" si="46"/>
        <v>-31.180450663590779</v>
      </c>
      <c r="AL251" s="38">
        <f t="shared" si="47"/>
        <v>-31.304391477777763</v>
      </c>
      <c r="AM251" s="38">
        <f t="shared" si="48"/>
        <v>-31.056509849403795</v>
      </c>
      <c r="AN251" s="38">
        <f t="shared" si="49"/>
        <v>-31.428332291964743</v>
      </c>
      <c r="AO251" s="38">
        <f t="shared" si="50"/>
        <v>-30.932569035216815</v>
      </c>
      <c r="AP251" s="38">
        <f t="shared" si="51"/>
        <v>-31.552273106151727</v>
      </c>
      <c r="AQ251" s="38">
        <f t="shared" si="52"/>
        <v>-30.808628221029831</v>
      </c>
    </row>
    <row r="252" spans="1:43">
      <c r="A252" s="3">
        <v>251</v>
      </c>
      <c r="B252" s="98">
        <v>40084</v>
      </c>
      <c r="C252" s="8">
        <v>5.6000000000000001E-2</v>
      </c>
      <c r="D252" s="5">
        <v>52</v>
      </c>
      <c r="E252" s="36" t="s">
        <v>161</v>
      </c>
      <c r="F252" s="17">
        <v>-33.034210000000002</v>
      </c>
      <c r="G252" s="33">
        <v>40.862055067794635</v>
      </c>
      <c r="H252" s="33">
        <v>-31.118766832000006</v>
      </c>
      <c r="I252" s="5">
        <v>-31.289000000000001</v>
      </c>
      <c r="J252" s="33">
        <v>-33.034210000000002</v>
      </c>
      <c r="K252" s="33">
        <v>-31.118766832000006</v>
      </c>
      <c r="M252"/>
      <c r="N252"/>
      <c r="O252"/>
      <c r="P252"/>
      <c r="AB252" s="10"/>
      <c r="AC252" s="10"/>
      <c r="AD252" s="10"/>
      <c r="AF252" s="15">
        <f t="shared" si="43"/>
        <v>-33.274230029411783</v>
      </c>
      <c r="AG252" s="10">
        <f t="shared" si="44"/>
        <v>-33.950915324619352</v>
      </c>
      <c r="AH252" s="10">
        <f t="shared" si="45"/>
        <v>-32.597544734204213</v>
      </c>
      <c r="AK252" s="38">
        <f t="shared" si="46"/>
        <v>-31.180450663590779</v>
      </c>
      <c r="AL252" s="38">
        <f t="shared" si="47"/>
        <v>-31.304391477777763</v>
      </c>
      <c r="AM252" s="38">
        <f t="shared" si="48"/>
        <v>-31.056509849403795</v>
      </c>
      <c r="AN252" s="38">
        <f t="shared" si="49"/>
        <v>-31.428332291964743</v>
      </c>
      <c r="AO252" s="38">
        <f t="shared" si="50"/>
        <v>-30.932569035216815</v>
      </c>
      <c r="AP252" s="38">
        <f t="shared" si="51"/>
        <v>-31.552273106151727</v>
      </c>
      <c r="AQ252" s="38">
        <f t="shared" si="52"/>
        <v>-30.808628221029831</v>
      </c>
    </row>
    <row r="253" spans="1:43">
      <c r="A253" s="3">
        <v>252</v>
      </c>
      <c r="B253" s="98">
        <v>40084</v>
      </c>
      <c r="C253" s="8">
        <v>5.7000000000000002E-2</v>
      </c>
      <c r="D253" s="5">
        <v>62</v>
      </c>
      <c r="E253" s="36" t="s">
        <v>164</v>
      </c>
      <c r="F253" s="17">
        <v>-33.032989999999998</v>
      </c>
      <c r="G253" s="33">
        <v>36.988093293508228</v>
      </c>
      <c r="H253" s="33">
        <v>-31.117523407999997</v>
      </c>
      <c r="I253" s="5">
        <v>-31.289000000000001</v>
      </c>
      <c r="J253" s="33">
        <v>-33.032989999999998</v>
      </c>
      <c r="K253" s="33">
        <v>-31.117523407999997</v>
      </c>
      <c r="M253"/>
      <c r="N253"/>
      <c r="O253"/>
      <c r="P253"/>
      <c r="AB253" s="10"/>
      <c r="AC253" s="10"/>
      <c r="AD253" s="10"/>
      <c r="AF253" s="15">
        <f t="shared" si="43"/>
        <v>-33.274230029411783</v>
      </c>
      <c r="AG253" s="10">
        <f t="shared" si="44"/>
        <v>-33.950915324619352</v>
      </c>
      <c r="AH253" s="10">
        <f t="shared" si="45"/>
        <v>-32.597544734204213</v>
      </c>
      <c r="AK253" s="38">
        <f t="shared" si="46"/>
        <v>-31.180450663590779</v>
      </c>
      <c r="AL253" s="38">
        <f t="shared" si="47"/>
        <v>-31.304391477777763</v>
      </c>
      <c r="AM253" s="38">
        <f t="shared" si="48"/>
        <v>-31.056509849403795</v>
      </c>
      <c r="AN253" s="38">
        <f t="shared" si="49"/>
        <v>-31.428332291964743</v>
      </c>
      <c r="AO253" s="38">
        <f t="shared" si="50"/>
        <v>-30.932569035216815</v>
      </c>
      <c r="AP253" s="38">
        <f t="shared" si="51"/>
        <v>-31.552273106151727</v>
      </c>
      <c r="AQ253" s="38">
        <f t="shared" si="52"/>
        <v>-30.808628221029831</v>
      </c>
    </row>
    <row r="254" spans="1:43">
      <c r="A254" s="3">
        <v>253</v>
      </c>
      <c r="B254" s="98">
        <v>40084</v>
      </c>
      <c r="C254" s="8">
        <v>6.8000000000000005E-2</v>
      </c>
      <c r="D254" s="5">
        <v>78</v>
      </c>
      <c r="E254" s="36" t="s">
        <v>165</v>
      </c>
      <c r="F254" s="17">
        <v>-33.16046</v>
      </c>
      <c r="G254" s="33">
        <v>39.531510175630217</v>
      </c>
      <c r="H254" s="33">
        <v>-31.247440832000002</v>
      </c>
      <c r="I254" s="5">
        <v>-31.289000000000001</v>
      </c>
      <c r="J254" s="33">
        <v>-33.16046</v>
      </c>
      <c r="K254" s="33">
        <v>-31.247440832000002</v>
      </c>
      <c r="M254"/>
      <c r="N254"/>
      <c r="O254"/>
      <c r="P254"/>
      <c r="AB254" s="10"/>
      <c r="AC254" s="10"/>
      <c r="AD254" s="10"/>
      <c r="AF254" s="15">
        <f t="shared" si="43"/>
        <v>-33.274230029411783</v>
      </c>
      <c r="AG254" s="10">
        <f t="shared" si="44"/>
        <v>-33.950915324619352</v>
      </c>
      <c r="AH254" s="10">
        <f t="shared" si="45"/>
        <v>-32.597544734204213</v>
      </c>
      <c r="AK254" s="38">
        <f t="shared" si="46"/>
        <v>-31.180450663590779</v>
      </c>
      <c r="AL254" s="38">
        <f t="shared" si="47"/>
        <v>-31.304391477777763</v>
      </c>
      <c r="AM254" s="38">
        <f t="shared" si="48"/>
        <v>-31.056509849403795</v>
      </c>
      <c r="AN254" s="38">
        <f t="shared" si="49"/>
        <v>-31.428332291964743</v>
      </c>
      <c r="AO254" s="38">
        <f t="shared" si="50"/>
        <v>-30.932569035216815</v>
      </c>
      <c r="AP254" s="38">
        <f t="shared" si="51"/>
        <v>-31.552273106151727</v>
      </c>
      <c r="AQ254" s="38">
        <f t="shared" si="52"/>
        <v>-30.808628221029831</v>
      </c>
    </row>
    <row r="255" spans="1:43">
      <c r="A255" s="3">
        <v>254</v>
      </c>
      <c r="B255" s="98">
        <v>40084</v>
      </c>
      <c r="C255" s="8">
        <v>7.2999999999999995E-2</v>
      </c>
      <c r="D255" s="5">
        <v>88</v>
      </c>
      <c r="E255" s="36" t="s">
        <v>166</v>
      </c>
      <c r="F255" s="17">
        <v>-33.110529999999997</v>
      </c>
      <c r="G255" s="33">
        <v>38.85907948936137</v>
      </c>
      <c r="H255" s="33">
        <v>-31.196552175999997</v>
      </c>
      <c r="I255" s="5">
        <v>-31.289000000000001</v>
      </c>
      <c r="J255" s="33">
        <v>-33.110529999999997</v>
      </c>
      <c r="K255" s="33">
        <v>-31.196552175999997</v>
      </c>
      <c r="M255"/>
      <c r="N255"/>
      <c r="O255"/>
      <c r="P255"/>
      <c r="AB255" s="10"/>
      <c r="AC255" s="10"/>
      <c r="AD255" s="10"/>
      <c r="AF255" s="15">
        <f t="shared" si="43"/>
        <v>-33.274230029411783</v>
      </c>
      <c r="AG255" s="10">
        <f t="shared" si="44"/>
        <v>-33.950915324619352</v>
      </c>
      <c r="AH255" s="10">
        <f t="shared" si="45"/>
        <v>-32.597544734204213</v>
      </c>
      <c r="AK255" s="38">
        <f t="shared" si="46"/>
        <v>-31.180450663590779</v>
      </c>
      <c r="AL255" s="38">
        <f t="shared" si="47"/>
        <v>-31.304391477777763</v>
      </c>
      <c r="AM255" s="38">
        <f t="shared" si="48"/>
        <v>-31.056509849403795</v>
      </c>
      <c r="AN255" s="38">
        <f t="shared" si="49"/>
        <v>-31.428332291964743</v>
      </c>
      <c r="AO255" s="38">
        <f t="shared" si="50"/>
        <v>-30.932569035216815</v>
      </c>
      <c r="AP255" s="38">
        <f t="shared" si="51"/>
        <v>-31.552273106151727</v>
      </c>
      <c r="AQ255" s="38">
        <f t="shared" si="52"/>
        <v>-30.808628221029831</v>
      </c>
    </row>
    <row r="256" spans="1:43">
      <c r="A256" s="3">
        <v>255</v>
      </c>
      <c r="B256" s="98">
        <v>40084</v>
      </c>
      <c r="C256" s="8">
        <v>5.5E-2</v>
      </c>
      <c r="D256" s="5">
        <v>96</v>
      </c>
      <c r="E256" s="36" t="s">
        <v>162</v>
      </c>
      <c r="F256" s="17">
        <v>-33.13176</v>
      </c>
      <c r="G256" s="33">
        <v>41.374713768629412</v>
      </c>
      <c r="H256" s="33">
        <v>-31.218189792000004</v>
      </c>
      <c r="I256" s="5">
        <v>-31.289000000000001</v>
      </c>
      <c r="J256" s="33">
        <v>-33.13176</v>
      </c>
      <c r="K256" s="33">
        <v>-31.218189792000004</v>
      </c>
      <c r="M256"/>
      <c r="N256"/>
      <c r="O256"/>
      <c r="P256"/>
      <c r="AB256" s="10"/>
      <c r="AC256" s="10"/>
      <c r="AD256" s="10"/>
      <c r="AF256" s="15">
        <f t="shared" si="43"/>
        <v>-33.274230029411783</v>
      </c>
      <c r="AG256" s="10">
        <f t="shared" si="44"/>
        <v>-33.950915324619352</v>
      </c>
      <c r="AH256" s="10">
        <f t="shared" si="45"/>
        <v>-32.597544734204213</v>
      </c>
      <c r="AK256" s="38">
        <f t="shared" si="46"/>
        <v>-31.180450663590779</v>
      </c>
      <c r="AL256" s="38">
        <f t="shared" si="47"/>
        <v>-31.304391477777763</v>
      </c>
      <c r="AM256" s="38">
        <f t="shared" si="48"/>
        <v>-31.056509849403795</v>
      </c>
      <c r="AN256" s="38">
        <f t="shared" si="49"/>
        <v>-31.428332291964743</v>
      </c>
      <c r="AO256" s="38">
        <f t="shared" si="50"/>
        <v>-30.932569035216815</v>
      </c>
      <c r="AP256" s="38">
        <f t="shared" si="51"/>
        <v>-31.552273106151727</v>
      </c>
      <c r="AQ256" s="38">
        <f t="shared" si="52"/>
        <v>-30.808628221029831</v>
      </c>
    </row>
    <row r="257" spans="1:43">
      <c r="A257" s="3">
        <v>256</v>
      </c>
      <c r="B257" s="28">
        <v>40085</v>
      </c>
      <c r="C257" s="8">
        <v>5.6000000000000001E-2</v>
      </c>
      <c r="D257" s="5">
        <v>5</v>
      </c>
      <c r="E257" s="36" t="s">
        <v>170</v>
      </c>
      <c r="F257" s="33">
        <v>-33.142629999999997</v>
      </c>
      <c r="G257" s="33">
        <v>47.237670327391399</v>
      </c>
      <c r="H257" s="33">
        <v>-31.184771834999999</v>
      </c>
      <c r="I257" s="5">
        <v>-31.289000000000001</v>
      </c>
      <c r="J257" s="14">
        <v>-33.142629999999997</v>
      </c>
      <c r="K257" s="14">
        <v>-31.184771834999999</v>
      </c>
      <c r="L257"/>
      <c r="M257"/>
      <c r="N257"/>
      <c r="O257"/>
      <c r="P257"/>
      <c r="Y257" s="10"/>
      <c r="Z257" s="10"/>
      <c r="AA257" s="10"/>
      <c r="AF257" s="15">
        <f t="shared" si="43"/>
        <v>-33.274230029411783</v>
      </c>
      <c r="AG257" s="10">
        <f t="shared" si="44"/>
        <v>-33.950915324619352</v>
      </c>
      <c r="AH257" s="10">
        <f t="shared" si="45"/>
        <v>-32.597544734204213</v>
      </c>
      <c r="AK257" s="38">
        <f t="shared" si="46"/>
        <v>-31.180450663590779</v>
      </c>
      <c r="AL257" s="38">
        <f t="shared" si="47"/>
        <v>-31.304391477777763</v>
      </c>
      <c r="AM257" s="38">
        <f t="shared" si="48"/>
        <v>-31.056509849403795</v>
      </c>
      <c r="AN257" s="38">
        <f t="shared" si="49"/>
        <v>-31.428332291964743</v>
      </c>
      <c r="AO257" s="38">
        <f t="shared" si="50"/>
        <v>-30.932569035216815</v>
      </c>
      <c r="AP257" s="38">
        <f t="shared" si="51"/>
        <v>-31.552273106151727</v>
      </c>
      <c r="AQ257" s="38">
        <f t="shared" si="52"/>
        <v>-30.808628221029831</v>
      </c>
    </row>
    <row r="258" spans="1:43">
      <c r="A258" s="3">
        <v>257</v>
      </c>
      <c r="B258" s="28">
        <v>40085</v>
      </c>
      <c r="C258" s="8">
        <v>0.06</v>
      </c>
      <c r="D258" s="5">
        <v>21</v>
      </c>
      <c r="E258" s="36" t="s">
        <v>171</v>
      </c>
      <c r="F258" s="33">
        <v>-33.066189999999999</v>
      </c>
      <c r="G258" s="33">
        <v>39.396090597032021</v>
      </c>
      <c r="H258" s="33">
        <v>-31.107987854999998</v>
      </c>
      <c r="I258" s="5">
        <v>-31.289000000000001</v>
      </c>
      <c r="J258" s="14">
        <v>-33.066189999999999</v>
      </c>
      <c r="K258" s="14">
        <v>-31.107987854999998</v>
      </c>
      <c r="L258"/>
      <c r="M258"/>
      <c r="N258"/>
      <c r="O258"/>
      <c r="P258"/>
      <c r="Y258" s="10"/>
      <c r="Z258" s="10"/>
      <c r="AA258" s="10"/>
      <c r="AF258" s="15">
        <f t="shared" ref="AF258:AF321" si="55">$AE$2</f>
        <v>-33.274230029411783</v>
      </c>
      <c r="AG258" s="10">
        <f t="shared" ref="AG258:AG321" si="56">$AE$2-(3*$AE$3)</f>
        <v>-33.950915324619352</v>
      </c>
      <c r="AH258" s="10">
        <f t="shared" ref="AH258:AH321" si="57">$AE$2+(3*$AE$3)</f>
        <v>-32.597544734204213</v>
      </c>
      <c r="AK258" s="38">
        <f t="shared" ref="AK258:AK321" si="58">$M$47</f>
        <v>-31.180450663590779</v>
      </c>
      <c r="AL258" s="38">
        <f t="shared" ref="AL258:AL321" si="59">$M$47-$M$48</f>
        <v>-31.304391477777763</v>
      </c>
      <c r="AM258" s="38">
        <f t="shared" ref="AM258:AM321" si="60">$M$47+$M$48</f>
        <v>-31.056509849403795</v>
      </c>
      <c r="AN258" s="38">
        <f t="shared" ref="AN258:AN321" si="61">$M$47-(2*$M$48)</f>
        <v>-31.428332291964743</v>
      </c>
      <c r="AO258" s="38">
        <f t="shared" ref="AO258:AO321" si="62">$M$47+(2*$M$48)</f>
        <v>-30.932569035216815</v>
      </c>
      <c r="AP258" s="38">
        <f t="shared" ref="AP258:AP321" si="63">$M$47-(3*$M$48)</f>
        <v>-31.552273106151727</v>
      </c>
      <c r="AQ258" s="38">
        <f t="shared" ref="AQ258:AQ321" si="64">$M$47+(3*$M$48)</f>
        <v>-30.808628221029831</v>
      </c>
    </row>
    <row r="259" spans="1:43">
      <c r="A259" s="3">
        <v>258</v>
      </c>
      <c r="B259" s="28">
        <v>40085</v>
      </c>
      <c r="C259" s="8">
        <v>5.7000000000000002E-2</v>
      </c>
      <c r="D259" s="5">
        <v>32</v>
      </c>
      <c r="E259" s="36" t="s">
        <v>160</v>
      </c>
      <c r="F259" s="33">
        <v>-33.070390000000003</v>
      </c>
      <c r="G259" s="33">
        <v>39.463866941632254</v>
      </c>
      <c r="H259" s="33">
        <v>-31.112206755000003</v>
      </c>
      <c r="I259" s="5">
        <v>-31.289000000000001</v>
      </c>
      <c r="J259" s="14">
        <v>-33.070390000000003</v>
      </c>
      <c r="K259" s="14">
        <v>-31.112206755000003</v>
      </c>
      <c r="L259"/>
      <c r="M259"/>
      <c r="N259"/>
      <c r="O259"/>
      <c r="P259"/>
      <c r="Y259" s="10"/>
      <c r="Z259" s="10"/>
      <c r="AA259" s="10"/>
      <c r="AF259" s="15">
        <f t="shared" si="55"/>
        <v>-33.274230029411783</v>
      </c>
      <c r="AG259" s="10">
        <f t="shared" si="56"/>
        <v>-33.950915324619352</v>
      </c>
      <c r="AH259" s="10">
        <f t="shared" si="57"/>
        <v>-32.597544734204213</v>
      </c>
      <c r="AK259" s="38">
        <f t="shared" si="58"/>
        <v>-31.180450663590779</v>
      </c>
      <c r="AL259" s="38">
        <f t="shared" si="59"/>
        <v>-31.304391477777763</v>
      </c>
      <c r="AM259" s="38">
        <f t="shared" si="60"/>
        <v>-31.056509849403795</v>
      </c>
      <c r="AN259" s="38">
        <f t="shared" si="61"/>
        <v>-31.428332291964743</v>
      </c>
      <c r="AO259" s="38">
        <f t="shared" si="62"/>
        <v>-30.932569035216815</v>
      </c>
      <c r="AP259" s="38">
        <f t="shared" si="63"/>
        <v>-31.552273106151727</v>
      </c>
      <c r="AQ259" s="38">
        <f t="shared" si="64"/>
        <v>-30.808628221029831</v>
      </c>
    </row>
    <row r="260" spans="1:43">
      <c r="A260" s="3">
        <v>259</v>
      </c>
      <c r="B260" s="28">
        <v>40085</v>
      </c>
      <c r="C260" s="8">
        <v>5.8999999999999997E-2</v>
      </c>
      <c r="D260" s="5">
        <v>43</v>
      </c>
      <c r="E260" s="36" t="s">
        <v>163</v>
      </c>
      <c r="F260" s="33">
        <v>-33.076419999999999</v>
      </c>
      <c r="G260" s="33">
        <v>40.789593169075438</v>
      </c>
      <c r="H260" s="33">
        <v>-31.118263889999994</v>
      </c>
      <c r="I260" s="5">
        <v>-31.289000000000001</v>
      </c>
      <c r="J260" s="14">
        <v>-33.076419999999999</v>
      </c>
      <c r="K260" s="14">
        <v>-31.118263889999994</v>
      </c>
      <c r="L260"/>
      <c r="M260"/>
      <c r="N260"/>
      <c r="O260"/>
      <c r="P260"/>
      <c r="Y260" s="10"/>
      <c r="Z260" s="10"/>
      <c r="AA260" s="10"/>
      <c r="AF260" s="15">
        <f t="shared" si="55"/>
        <v>-33.274230029411783</v>
      </c>
      <c r="AG260" s="10">
        <f t="shared" si="56"/>
        <v>-33.950915324619352</v>
      </c>
      <c r="AH260" s="10">
        <f t="shared" si="57"/>
        <v>-32.597544734204213</v>
      </c>
      <c r="AK260" s="38">
        <f t="shared" si="58"/>
        <v>-31.180450663590779</v>
      </c>
      <c r="AL260" s="38">
        <f t="shared" si="59"/>
        <v>-31.304391477777763</v>
      </c>
      <c r="AM260" s="38">
        <f t="shared" si="60"/>
        <v>-31.056509849403795</v>
      </c>
      <c r="AN260" s="38">
        <f t="shared" si="61"/>
        <v>-31.428332291964743</v>
      </c>
      <c r="AO260" s="38">
        <f t="shared" si="62"/>
        <v>-30.932569035216815</v>
      </c>
      <c r="AP260" s="38">
        <f t="shared" si="63"/>
        <v>-31.552273106151727</v>
      </c>
      <c r="AQ260" s="38">
        <f t="shared" si="64"/>
        <v>-30.808628221029831</v>
      </c>
    </row>
    <row r="261" spans="1:43">
      <c r="A261" s="3">
        <v>260</v>
      </c>
      <c r="B261" s="28">
        <v>40085</v>
      </c>
      <c r="C261" s="8">
        <v>5.3999999999999999E-2</v>
      </c>
      <c r="D261" s="5">
        <v>52</v>
      </c>
      <c r="E261" s="36" t="s">
        <v>161</v>
      </c>
      <c r="F261" s="33">
        <v>-33.038629999999998</v>
      </c>
      <c r="G261" s="33">
        <v>40.480915504392591</v>
      </c>
      <c r="H261" s="33">
        <v>-31.080303834999995</v>
      </c>
      <c r="I261" s="5">
        <v>-31.289000000000001</v>
      </c>
      <c r="J261" s="14">
        <v>-33.038629999999998</v>
      </c>
      <c r="K261" s="14">
        <v>-31.080303834999995</v>
      </c>
      <c r="L261"/>
      <c r="M261"/>
      <c r="N261"/>
      <c r="O261"/>
      <c r="P261"/>
      <c r="Y261" s="10"/>
      <c r="Z261" s="10"/>
      <c r="AA261" s="10"/>
      <c r="AF261" s="15">
        <f t="shared" si="55"/>
        <v>-33.274230029411783</v>
      </c>
      <c r="AG261" s="10">
        <f t="shared" si="56"/>
        <v>-33.950915324619352</v>
      </c>
      <c r="AH261" s="10">
        <f t="shared" si="57"/>
        <v>-32.597544734204213</v>
      </c>
      <c r="AK261" s="38">
        <f t="shared" si="58"/>
        <v>-31.180450663590779</v>
      </c>
      <c r="AL261" s="38">
        <f t="shared" si="59"/>
        <v>-31.304391477777763</v>
      </c>
      <c r="AM261" s="38">
        <f t="shared" si="60"/>
        <v>-31.056509849403795</v>
      </c>
      <c r="AN261" s="38">
        <f t="shared" si="61"/>
        <v>-31.428332291964743</v>
      </c>
      <c r="AO261" s="38">
        <f t="shared" si="62"/>
        <v>-30.932569035216815</v>
      </c>
      <c r="AP261" s="38">
        <f t="shared" si="63"/>
        <v>-31.552273106151727</v>
      </c>
      <c r="AQ261" s="38">
        <f t="shared" si="64"/>
        <v>-30.808628221029831</v>
      </c>
    </row>
    <row r="262" spans="1:43">
      <c r="A262" s="3">
        <v>261</v>
      </c>
      <c r="B262" s="28">
        <v>40085</v>
      </c>
      <c r="C262" s="8">
        <v>6.2E-2</v>
      </c>
      <c r="D262" s="5">
        <v>62</v>
      </c>
      <c r="E262" s="36" t="s">
        <v>164</v>
      </c>
      <c r="F262" s="33">
        <v>-33.112490000000001</v>
      </c>
      <c r="G262" s="33">
        <v>40.231998379164793</v>
      </c>
      <c r="H262" s="33">
        <v>-31.154496205000001</v>
      </c>
      <c r="I262" s="5">
        <v>-31.289000000000001</v>
      </c>
      <c r="J262" s="14">
        <v>-33.112490000000001</v>
      </c>
      <c r="K262" s="14">
        <v>-31.154496205000001</v>
      </c>
      <c r="L262"/>
      <c r="M262"/>
      <c r="N262"/>
      <c r="O262"/>
      <c r="P262"/>
      <c r="Y262" s="10"/>
      <c r="Z262" s="10"/>
      <c r="AA262" s="10"/>
      <c r="AF262" s="15">
        <f t="shared" si="55"/>
        <v>-33.274230029411783</v>
      </c>
      <c r="AG262" s="10">
        <f t="shared" si="56"/>
        <v>-33.950915324619352</v>
      </c>
      <c r="AH262" s="10">
        <f t="shared" si="57"/>
        <v>-32.597544734204213</v>
      </c>
      <c r="AK262" s="38">
        <f t="shared" si="58"/>
        <v>-31.180450663590779</v>
      </c>
      <c r="AL262" s="38">
        <f t="shared" si="59"/>
        <v>-31.304391477777763</v>
      </c>
      <c r="AM262" s="38">
        <f t="shared" si="60"/>
        <v>-31.056509849403795</v>
      </c>
      <c r="AN262" s="38">
        <f t="shared" si="61"/>
        <v>-31.428332291964743</v>
      </c>
      <c r="AO262" s="38">
        <f t="shared" si="62"/>
        <v>-30.932569035216815</v>
      </c>
      <c r="AP262" s="38">
        <f t="shared" si="63"/>
        <v>-31.552273106151727</v>
      </c>
      <c r="AQ262" s="38">
        <f t="shared" si="64"/>
        <v>-30.808628221029831</v>
      </c>
    </row>
    <row r="263" spans="1:43">
      <c r="A263" s="3">
        <v>262</v>
      </c>
      <c r="B263" s="28">
        <v>40085</v>
      </c>
      <c r="C263" s="8">
        <v>7.1999999999999995E-2</v>
      </c>
      <c r="D263" s="5">
        <v>78</v>
      </c>
      <c r="E263" s="36" t="s">
        <v>165</v>
      </c>
      <c r="F263" s="33">
        <v>-33.107329999999997</v>
      </c>
      <c r="G263" s="33">
        <v>41.670348857263107</v>
      </c>
      <c r="H263" s="33">
        <v>-31.149312984999995</v>
      </c>
      <c r="I263" s="5">
        <v>-31.289000000000001</v>
      </c>
      <c r="J263" s="14">
        <v>-33.107329999999997</v>
      </c>
      <c r="K263" s="14">
        <v>-31.149312984999995</v>
      </c>
      <c r="L263"/>
      <c r="M263"/>
      <c r="N263"/>
      <c r="O263"/>
      <c r="P263"/>
      <c r="Y263" s="10"/>
      <c r="Z263" s="10"/>
      <c r="AA263" s="10"/>
      <c r="AF263" s="15">
        <f t="shared" si="55"/>
        <v>-33.274230029411783</v>
      </c>
      <c r="AG263" s="10">
        <f t="shared" si="56"/>
        <v>-33.950915324619352</v>
      </c>
      <c r="AH263" s="10">
        <f t="shared" si="57"/>
        <v>-32.597544734204213</v>
      </c>
      <c r="AK263" s="38">
        <f t="shared" si="58"/>
        <v>-31.180450663590779</v>
      </c>
      <c r="AL263" s="38">
        <f t="shared" si="59"/>
        <v>-31.304391477777763</v>
      </c>
      <c r="AM263" s="38">
        <f t="shared" si="60"/>
        <v>-31.056509849403795</v>
      </c>
      <c r="AN263" s="38">
        <f t="shared" si="61"/>
        <v>-31.428332291964743</v>
      </c>
      <c r="AO263" s="38">
        <f t="shared" si="62"/>
        <v>-30.932569035216815</v>
      </c>
      <c r="AP263" s="38">
        <f t="shared" si="63"/>
        <v>-31.552273106151727</v>
      </c>
      <c r="AQ263" s="38">
        <f t="shared" si="64"/>
        <v>-30.808628221029831</v>
      </c>
    </row>
    <row r="264" spans="1:43">
      <c r="A264" s="3">
        <v>263</v>
      </c>
      <c r="B264" s="28">
        <v>40085</v>
      </c>
      <c r="C264" s="8">
        <v>5.0999999999999997E-2</v>
      </c>
      <c r="D264" s="5">
        <v>88</v>
      </c>
      <c r="E264" s="36" t="s">
        <v>166</v>
      </c>
      <c r="F264" s="33">
        <v>-32.963009999999997</v>
      </c>
      <c r="G264" s="33">
        <v>38.440935909198643</v>
      </c>
      <c r="H264" s="33">
        <v>-31.004343544999998</v>
      </c>
      <c r="I264" s="5">
        <v>-31.289000000000001</v>
      </c>
      <c r="J264" s="14">
        <v>-32.963009999999997</v>
      </c>
      <c r="K264" s="14">
        <v>-31.004343544999998</v>
      </c>
      <c r="L264"/>
      <c r="M264"/>
      <c r="N264"/>
      <c r="O264"/>
      <c r="P264"/>
      <c r="Y264" s="10"/>
      <c r="Z264" s="10"/>
      <c r="AA264" s="10"/>
      <c r="AF264" s="15">
        <f t="shared" si="55"/>
        <v>-33.274230029411783</v>
      </c>
      <c r="AG264" s="10">
        <f t="shared" si="56"/>
        <v>-33.950915324619352</v>
      </c>
      <c r="AH264" s="10">
        <f t="shared" si="57"/>
        <v>-32.597544734204213</v>
      </c>
      <c r="AK264" s="38">
        <f t="shared" si="58"/>
        <v>-31.180450663590779</v>
      </c>
      <c r="AL264" s="38">
        <f t="shared" si="59"/>
        <v>-31.304391477777763</v>
      </c>
      <c r="AM264" s="38">
        <f t="shared" si="60"/>
        <v>-31.056509849403795</v>
      </c>
      <c r="AN264" s="38">
        <f t="shared" si="61"/>
        <v>-31.428332291964743</v>
      </c>
      <c r="AO264" s="38">
        <f t="shared" si="62"/>
        <v>-30.932569035216815</v>
      </c>
      <c r="AP264" s="38">
        <f t="shared" si="63"/>
        <v>-31.552273106151727</v>
      </c>
      <c r="AQ264" s="38">
        <f t="shared" si="64"/>
        <v>-30.808628221029831</v>
      </c>
    </row>
    <row r="265" spans="1:43">
      <c r="A265" s="3">
        <v>264</v>
      </c>
      <c r="B265" s="28">
        <v>40085</v>
      </c>
      <c r="C265" s="8">
        <v>5.6000000000000001E-2</v>
      </c>
      <c r="D265" s="5">
        <v>96</v>
      </c>
      <c r="E265" s="36" t="s">
        <v>162</v>
      </c>
      <c r="F265" s="33">
        <v>-33.092469999999999</v>
      </c>
      <c r="G265" s="33">
        <v>39.816963218121209</v>
      </c>
      <c r="H265" s="33">
        <v>-31.134386114999998</v>
      </c>
      <c r="I265" s="5">
        <v>-31.289000000000001</v>
      </c>
      <c r="J265" s="14">
        <v>-33.092469999999999</v>
      </c>
      <c r="K265" s="14">
        <v>-31.134386114999998</v>
      </c>
      <c r="L265"/>
      <c r="M265"/>
      <c r="N265"/>
      <c r="O265"/>
      <c r="P265"/>
      <c r="Y265" s="10"/>
      <c r="Z265" s="10"/>
      <c r="AA265" s="10"/>
      <c r="AF265" s="15">
        <f t="shared" si="55"/>
        <v>-33.274230029411783</v>
      </c>
      <c r="AG265" s="10">
        <f t="shared" si="56"/>
        <v>-33.950915324619352</v>
      </c>
      <c r="AH265" s="10">
        <f t="shared" si="57"/>
        <v>-32.597544734204213</v>
      </c>
      <c r="AK265" s="38">
        <f t="shared" si="58"/>
        <v>-31.180450663590779</v>
      </c>
      <c r="AL265" s="38">
        <f t="shared" si="59"/>
        <v>-31.304391477777763</v>
      </c>
      <c r="AM265" s="38">
        <f t="shared" si="60"/>
        <v>-31.056509849403795</v>
      </c>
      <c r="AN265" s="38">
        <f t="shared" si="61"/>
        <v>-31.428332291964743</v>
      </c>
      <c r="AO265" s="38">
        <f t="shared" si="62"/>
        <v>-30.932569035216815</v>
      </c>
      <c r="AP265" s="38">
        <f t="shared" si="63"/>
        <v>-31.552273106151727</v>
      </c>
      <c r="AQ265" s="38">
        <f t="shared" si="64"/>
        <v>-30.808628221029831</v>
      </c>
    </row>
    <row r="266" spans="1:43">
      <c r="A266" s="3">
        <v>265</v>
      </c>
      <c r="B266" s="28">
        <v>40086</v>
      </c>
      <c r="C266" s="8">
        <v>5.1999999999999998E-2</v>
      </c>
      <c r="D266" s="5">
        <v>5</v>
      </c>
      <c r="E266" s="36" t="s">
        <v>28</v>
      </c>
      <c r="F266" s="33">
        <v>-33.006369999999997</v>
      </c>
      <c r="G266" s="14">
        <v>35.390959057067306</v>
      </c>
      <c r="H266" s="33">
        <v>-31.098933062999997</v>
      </c>
      <c r="I266" s="5">
        <v>-31.289000000000001</v>
      </c>
      <c r="J266" s="14">
        <v>-33.006369999999997</v>
      </c>
      <c r="K266" s="14">
        <v>-31.098933062999997</v>
      </c>
      <c r="L266"/>
      <c r="M266"/>
      <c r="N266"/>
      <c r="O266"/>
      <c r="P266"/>
      <c r="X266" s="10"/>
      <c r="Y266" s="10"/>
      <c r="Z266" s="10"/>
      <c r="AF266" s="15">
        <f t="shared" si="55"/>
        <v>-33.274230029411783</v>
      </c>
      <c r="AG266" s="10">
        <f t="shared" si="56"/>
        <v>-33.950915324619352</v>
      </c>
      <c r="AH266" s="10">
        <f t="shared" si="57"/>
        <v>-32.597544734204213</v>
      </c>
      <c r="AK266" s="38">
        <f t="shared" si="58"/>
        <v>-31.180450663590779</v>
      </c>
      <c r="AL266" s="38">
        <f t="shared" si="59"/>
        <v>-31.304391477777763</v>
      </c>
      <c r="AM266" s="38">
        <f t="shared" si="60"/>
        <v>-31.056509849403795</v>
      </c>
      <c r="AN266" s="38">
        <f t="shared" si="61"/>
        <v>-31.428332291964743</v>
      </c>
      <c r="AO266" s="38">
        <f t="shared" si="62"/>
        <v>-30.932569035216815</v>
      </c>
      <c r="AP266" s="38">
        <f t="shared" si="63"/>
        <v>-31.552273106151727</v>
      </c>
      <c r="AQ266" s="38">
        <f t="shared" si="64"/>
        <v>-30.808628221029831</v>
      </c>
    </row>
    <row r="267" spans="1:43">
      <c r="A267" s="3">
        <v>266</v>
      </c>
      <c r="B267" s="28">
        <v>40086</v>
      </c>
      <c r="C267" s="8">
        <v>5.7000000000000002E-2</v>
      </c>
      <c r="D267" s="5">
        <v>21</v>
      </c>
      <c r="E267" s="36" t="s">
        <v>171</v>
      </c>
      <c r="F267" s="33">
        <v>-33.066049999999997</v>
      </c>
      <c r="G267" s="14">
        <v>41.147408061626635</v>
      </c>
      <c r="H267" s="33">
        <v>-31.159203894999997</v>
      </c>
      <c r="I267" s="5">
        <v>-31.289000000000001</v>
      </c>
      <c r="J267" s="14">
        <v>-33.066049999999997</v>
      </c>
      <c r="K267" s="14">
        <v>-31.159203894999997</v>
      </c>
      <c r="L267"/>
      <c r="M267"/>
      <c r="N267"/>
      <c r="O267"/>
      <c r="P267"/>
      <c r="X267" s="10"/>
      <c r="Y267" s="10"/>
      <c r="Z267" s="10"/>
      <c r="AF267" s="15">
        <f t="shared" si="55"/>
        <v>-33.274230029411783</v>
      </c>
      <c r="AG267" s="10">
        <f t="shared" si="56"/>
        <v>-33.950915324619352</v>
      </c>
      <c r="AH267" s="10">
        <f t="shared" si="57"/>
        <v>-32.597544734204213</v>
      </c>
      <c r="AK267" s="38">
        <f t="shared" si="58"/>
        <v>-31.180450663590779</v>
      </c>
      <c r="AL267" s="38">
        <f t="shared" si="59"/>
        <v>-31.304391477777763</v>
      </c>
      <c r="AM267" s="38">
        <f t="shared" si="60"/>
        <v>-31.056509849403795</v>
      </c>
      <c r="AN267" s="38">
        <f t="shared" si="61"/>
        <v>-31.428332291964743</v>
      </c>
      <c r="AO267" s="38">
        <f t="shared" si="62"/>
        <v>-30.932569035216815</v>
      </c>
      <c r="AP267" s="38">
        <f t="shared" si="63"/>
        <v>-31.552273106151727</v>
      </c>
      <c r="AQ267" s="38">
        <f t="shared" si="64"/>
        <v>-30.808628221029831</v>
      </c>
    </row>
    <row r="268" spans="1:43">
      <c r="A268" s="3">
        <v>267</v>
      </c>
      <c r="B268" s="28">
        <v>40086</v>
      </c>
      <c r="C268" s="8">
        <v>5.5E-2</v>
      </c>
      <c r="D268" s="5">
        <v>32</v>
      </c>
      <c r="E268" s="36" t="s">
        <v>160</v>
      </c>
      <c r="F268" s="33">
        <v>-33.042160000000003</v>
      </c>
      <c r="G268" s="14">
        <v>40.433931248793186</v>
      </c>
      <c r="H268" s="33">
        <v>-31.135077383999999</v>
      </c>
      <c r="I268" s="5">
        <v>-31.289000000000001</v>
      </c>
      <c r="J268" s="14">
        <v>-33.042160000000003</v>
      </c>
      <c r="K268" s="14">
        <v>-31.135077383999999</v>
      </c>
      <c r="L268"/>
      <c r="M268"/>
      <c r="N268"/>
      <c r="O268"/>
      <c r="P268"/>
      <c r="X268" s="10"/>
      <c r="Y268" s="10"/>
      <c r="Z268" s="10"/>
      <c r="AF268" s="15">
        <f t="shared" si="55"/>
        <v>-33.274230029411783</v>
      </c>
      <c r="AG268" s="10">
        <f t="shared" si="56"/>
        <v>-33.950915324619352</v>
      </c>
      <c r="AH268" s="10">
        <f t="shared" si="57"/>
        <v>-32.597544734204213</v>
      </c>
      <c r="AK268" s="38">
        <f t="shared" si="58"/>
        <v>-31.180450663590779</v>
      </c>
      <c r="AL268" s="38">
        <f t="shared" si="59"/>
        <v>-31.304391477777763</v>
      </c>
      <c r="AM268" s="38">
        <f t="shared" si="60"/>
        <v>-31.056509849403795</v>
      </c>
      <c r="AN268" s="38">
        <f t="shared" si="61"/>
        <v>-31.428332291964743</v>
      </c>
      <c r="AO268" s="38">
        <f t="shared" si="62"/>
        <v>-30.932569035216815</v>
      </c>
      <c r="AP268" s="38">
        <f t="shared" si="63"/>
        <v>-31.552273106151727</v>
      </c>
      <c r="AQ268" s="38">
        <f t="shared" si="64"/>
        <v>-30.808628221029831</v>
      </c>
    </row>
    <row r="269" spans="1:43">
      <c r="A269" s="3">
        <v>268</v>
      </c>
      <c r="B269" s="28">
        <v>40086</v>
      </c>
      <c r="C269" s="8">
        <v>5.3999999999999999E-2</v>
      </c>
      <c r="D269" s="5">
        <v>43</v>
      </c>
      <c r="E269" s="36" t="s">
        <v>163</v>
      </c>
      <c r="F269" s="33">
        <v>-33.016030000000001</v>
      </c>
      <c r="G269" s="14">
        <v>39.065109607635726</v>
      </c>
      <c r="H269" s="33">
        <v>-31.108688696999998</v>
      </c>
      <c r="I269" s="5">
        <v>-31.289000000000001</v>
      </c>
      <c r="J269" s="14">
        <v>-33.016030000000001</v>
      </c>
      <c r="K269" s="14">
        <v>-31.108688696999998</v>
      </c>
      <c r="L269"/>
      <c r="M269"/>
      <c r="N269"/>
      <c r="O269"/>
      <c r="P269"/>
      <c r="X269" s="10"/>
      <c r="Y269" s="10"/>
      <c r="Z269" s="10"/>
      <c r="AF269" s="15">
        <f t="shared" si="55"/>
        <v>-33.274230029411783</v>
      </c>
      <c r="AG269" s="10">
        <f t="shared" si="56"/>
        <v>-33.950915324619352</v>
      </c>
      <c r="AH269" s="10">
        <f t="shared" si="57"/>
        <v>-32.597544734204213</v>
      </c>
      <c r="AK269" s="38">
        <f t="shared" si="58"/>
        <v>-31.180450663590779</v>
      </c>
      <c r="AL269" s="38">
        <f t="shared" si="59"/>
        <v>-31.304391477777763</v>
      </c>
      <c r="AM269" s="38">
        <f t="shared" si="60"/>
        <v>-31.056509849403795</v>
      </c>
      <c r="AN269" s="38">
        <f t="shared" si="61"/>
        <v>-31.428332291964743</v>
      </c>
      <c r="AO269" s="38">
        <f t="shared" si="62"/>
        <v>-30.932569035216815</v>
      </c>
      <c r="AP269" s="38">
        <f t="shared" si="63"/>
        <v>-31.552273106151727</v>
      </c>
      <c r="AQ269" s="38">
        <f t="shared" si="64"/>
        <v>-30.808628221029831</v>
      </c>
    </row>
    <row r="270" spans="1:43">
      <c r="A270" s="3">
        <v>269</v>
      </c>
      <c r="B270" s="28">
        <v>40086</v>
      </c>
      <c r="C270" s="8">
        <v>5.0999999999999997E-2</v>
      </c>
      <c r="D270" s="5">
        <v>52</v>
      </c>
      <c r="E270" s="36" t="s">
        <v>30</v>
      </c>
      <c r="F270" s="33">
        <v>-33.066789999999997</v>
      </c>
      <c r="G270" s="14">
        <v>41.894846493770537</v>
      </c>
      <c r="H270" s="33">
        <v>-31.159951221</v>
      </c>
      <c r="I270" s="5">
        <v>-31.289000000000001</v>
      </c>
      <c r="J270" s="14">
        <v>-33.066789999999997</v>
      </c>
      <c r="K270" s="14">
        <v>-31.159951221</v>
      </c>
      <c r="L270"/>
      <c r="M270"/>
      <c r="N270"/>
      <c r="O270"/>
      <c r="P270"/>
      <c r="X270" s="10"/>
      <c r="Y270" s="10"/>
      <c r="Z270" s="10"/>
      <c r="AF270" s="15">
        <f t="shared" si="55"/>
        <v>-33.274230029411783</v>
      </c>
      <c r="AG270" s="10">
        <f t="shared" si="56"/>
        <v>-33.950915324619352</v>
      </c>
      <c r="AH270" s="10">
        <f t="shared" si="57"/>
        <v>-32.597544734204213</v>
      </c>
      <c r="AK270" s="38">
        <f t="shared" si="58"/>
        <v>-31.180450663590779</v>
      </c>
      <c r="AL270" s="38">
        <f t="shared" si="59"/>
        <v>-31.304391477777763</v>
      </c>
      <c r="AM270" s="38">
        <f t="shared" si="60"/>
        <v>-31.056509849403795</v>
      </c>
      <c r="AN270" s="38">
        <f t="shared" si="61"/>
        <v>-31.428332291964743</v>
      </c>
      <c r="AO270" s="38">
        <f t="shared" si="62"/>
        <v>-30.932569035216815</v>
      </c>
      <c r="AP270" s="38">
        <f t="shared" si="63"/>
        <v>-31.552273106151727</v>
      </c>
      <c r="AQ270" s="38">
        <f t="shared" si="64"/>
        <v>-30.808628221029831</v>
      </c>
    </row>
    <row r="271" spans="1:43">
      <c r="A271" s="3">
        <v>270</v>
      </c>
      <c r="B271" s="28">
        <v>40086</v>
      </c>
      <c r="C271" s="8">
        <v>5.2999999999999999E-2</v>
      </c>
      <c r="D271" s="5">
        <v>62</v>
      </c>
      <c r="E271" s="36" t="s">
        <v>164</v>
      </c>
      <c r="F271" s="33">
        <v>-33.06183</v>
      </c>
      <c r="G271" s="14">
        <v>40.49410272051162</v>
      </c>
      <c r="H271" s="33">
        <v>-31.154942116999997</v>
      </c>
      <c r="I271" s="5">
        <v>-31.289000000000001</v>
      </c>
      <c r="J271" s="14">
        <v>-33.06183</v>
      </c>
      <c r="K271" s="14">
        <v>-31.154942116999997</v>
      </c>
      <c r="L271"/>
      <c r="M271"/>
      <c r="N271"/>
      <c r="O271"/>
      <c r="P271"/>
      <c r="X271" s="10"/>
      <c r="Y271" s="10"/>
      <c r="Z271" s="10"/>
      <c r="AF271" s="15">
        <f t="shared" si="55"/>
        <v>-33.274230029411783</v>
      </c>
      <c r="AG271" s="10">
        <f t="shared" si="56"/>
        <v>-33.950915324619352</v>
      </c>
      <c r="AH271" s="10">
        <f t="shared" si="57"/>
        <v>-32.597544734204213</v>
      </c>
      <c r="AK271" s="38">
        <f t="shared" si="58"/>
        <v>-31.180450663590779</v>
      </c>
      <c r="AL271" s="38">
        <f t="shared" si="59"/>
        <v>-31.304391477777763</v>
      </c>
      <c r="AM271" s="38">
        <f t="shared" si="60"/>
        <v>-31.056509849403795</v>
      </c>
      <c r="AN271" s="38">
        <f t="shared" si="61"/>
        <v>-31.428332291964743</v>
      </c>
      <c r="AO271" s="38">
        <f t="shared" si="62"/>
        <v>-30.932569035216815</v>
      </c>
      <c r="AP271" s="38">
        <f t="shared" si="63"/>
        <v>-31.552273106151727</v>
      </c>
      <c r="AQ271" s="38">
        <f t="shared" si="64"/>
        <v>-30.808628221029831</v>
      </c>
    </row>
    <row r="272" spans="1:43">
      <c r="A272" s="3">
        <v>271</v>
      </c>
      <c r="B272" s="28">
        <v>40086</v>
      </c>
      <c r="C272" s="8">
        <v>6.4000000000000001E-2</v>
      </c>
      <c r="D272" s="5">
        <v>78</v>
      </c>
      <c r="E272" s="36" t="s">
        <v>165</v>
      </c>
      <c r="F272" s="33">
        <v>-32.912300000000002</v>
      </c>
      <c r="G272" s="14">
        <v>38.464063739231094</v>
      </c>
      <c r="H272" s="33">
        <v>-31.003931770000001</v>
      </c>
      <c r="I272" s="5">
        <v>-31.289000000000001</v>
      </c>
      <c r="J272" s="14">
        <v>-32.912300000000002</v>
      </c>
      <c r="K272" s="14">
        <v>-31.003931770000001</v>
      </c>
      <c r="L272"/>
      <c r="M272"/>
      <c r="N272"/>
      <c r="O272"/>
      <c r="P272"/>
      <c r="X272" s="10"/>
      <c r="Y272" s="10"/>
      <c r="Z272" s="10"/>
      <c r="AF272" s="15">
        <f t="shared" si="55"/>
        <v>-33.274230029411783</v>
      </c>
      <c r="AG272" s="10">
        <f t="shared" si="56"/>
        <v>-33.950915324619352</v>
      </c>
      <c r="AH272" s="10">
        <f t="shared" si="57"/>
        <v>-32.597544734204213</v>
      </c>
      <c r="AK272" s="38">
        <f t="shared" si="58"/>
        <v>-31.180450663590779</v>
      </c>
      <c r="AL272" s="38">
        <f t="shared" si="59"/>
        <v>-31.304391477777763</v>
      </c>
      <c r="AM272" s="38">
        <f t="shared" si="60"/>
        <v>-31.056509849403795</v>
      </c>
      <c r="AN272" s="38">
        <f t="shared" si="61"/>
        <v>-31.428332291964743</v>
      </c>
      <c r="AO272" s="38">
        <f t="shared" si="62"/>
        <v>-30.932569035216815</v>
      </c>
      <c r="AP272" s="38">
        <f t="shared" si="63"/>
        <v>-31.552273106151727</v>
      </c>
      <c r="AQ272" s="38">
        <f t="shared" si="64"/>
        <v>-30.808628221029831</v>
      </c>
    </row>
    <row r="273" spans="1:43">
      <c r="A273" s="3">
        <v>272</v>
      </c>
      <c r="B273" s="28">
        <v>40091</v>
      </c>
      <c r="C273" s="8">
        <v>7.0999999999999994E-2</v>
      </c>
      <c r="D273" s="5">
        <v>5</v>
      </c>
      <c r="E273" s="36" t="s">
        <v>28</v>
      </c>
      <c r="F273" s="17">
        <v>-33.034030000000001</v>
      </c>
      <c r="G273" s="33">
        <v>39.541333672585687</v>
      </c>
      <c r="H273" s="33">
        <v>-31.089496988000008</v>
      </c>
      <c r="I273" s="5">
        <v>-31.289000000000001</v>
      </c>
      <c r="J273" s="17">
        <v>-33.034030000000001</v>
      </c>
      <c r="K273" s="33">
        <v>-31.089496988000008</v>
      </c>
      <c r="L273"/>
      <c r="M273"/>
      <c r="N273"/>
      <c r="O273"/>
      <c r="P273"/>
      <c r="AA273" s="10"/>
      <c r="AB273" s="10"/>
      <c r="AC273" s="10"/>
      <c r="AF273" s="15">
        <f t="shared" si="55"/>
        <v>-33.274230029411783</v>
      </c>
      <c r="AG273" s="10">
        <f t="shared" si="56"/>
        <v>-33.950915324619352</v>
      </c>
      <c r="AH273" s="10">
        <f t="shared" si="57"/>
        <v>-32.597544734204213</v>
      </c>
      <c r="AK273" s="38">
        <f t="shared" si="58"/>
        <v>-31.180450663590779</v>
      </c>
      <c r="AL273" s="38">
        <f t="shared" si="59"/>
        <v>-31.304391477777763</v>
      </c>
      <c r="AM273" s="38">
        <f t="shared" si="60"/>
        <v>-31.056509849403795</v>
      </c>
      <c r="AN273" s="38">
        <f t="shared" si="61"/>
        <v>-31.428332291964743</v>
      </c>
      <c r="AO273" s="38">
        <f t="shared" si="62"/>
        <v>-30.932569035216815</v>
      </c>
      <c r="AP273" s="38">
        <f t="shared" si="63"/>
        <v>-31.552273106151727</v>
      </c>
      <c r="AQ273" s="38">
        <f t="shared" si="64"/>
        <v>-30.808628221029831</v>
      </c>
    </row>
    <row r="274" spans="1:43">
      <c r="A274" s="3">
        <v>273</v>
      </c>
      <c r="B274" s="28">
        <v>40091</v>
      </c>
      <c r="C274" s="8">
        <v>6.4000000000000001E-2</v>
      </c>
      <c r="D274" s="5">
        <v>21</v>
      </c>
      <c r="E274" s="36" t="s">
        <v>34</v>
      </c>
      <c r="F274" s="17">
        <v>-33.10651</v>
      </c>
      <c r="G274" s="33">
        <v>37.721735516061571</v>
      </c>
      <c r="H274" s="33">
        <v>-31.163397596000003</v>
      </c>
      <c r="I274" s="5">
        <v>-31.289000000000001</v>
      </c>
      <c r="J274" s="17">
        <v>-33.10651</v>
      </c>
      <c r="K274" s="33">
        <v>-31.163397596000003</v>
      </c>
      <c r="L274"/>
      <c r="M274"/>
      <c r="N274"/>
      <c r="O274"/>
      <c r="P274"/>
      <c r="AA274" s="10"/>
      <c r="AB274" s="10"/>
      <c r="AC274" s="10"/>
      <c r="AF274" s="15">
        <f t="shared" si="55"/>
        <v>-33.274230029411783</v>
      </c>
      <c r="AG274" s="10">
        <f t="shared" si="56"/>
        <v>-33.950915324619352</v>
      </c>
      <c r="AH274" s="10">
        <f t="shared" si="57"/>
        <v>-32.597544734204213</v>
      </c>
      <c r="AK274" s="38">
        <f t="shared" si="58"/>
        <v>-31.180450663590779</v>
      </c>
      <c r="AL274" s="38">
        <f t="shared" si="59"/>
        <v>-31.304391477777763</v>
      </c>
      <c r="AM274" s="38">
        <f t="shared" si="60"/>
        <v>-31.056509849403795</v>
      </c>
      <c r="AN274" s="38">
        <f t="shared" si="61"/>
        <v>-31.428332291964743</v>
      </c>
      <c r="AO274" s="38">
        <f t="shared" si="62"/>
        <v>-30.932569035216815</v>
      </c>
      <c r="AP274" s="38">
        <f t="shared" si="63"/>
        <v>-31.552273106151727</v>
      </c>
      <c r="AQ274" s="38">
        <f t="shared" si="64"/>
        <v>-30.808628221029831</v>
      </c>
    </row>
    <row r="275" spans="1:43">
      <c r="A275" s="3">
        <v>274</v>
      </c>
      <c r="B275" s="28">
        <v>40091</v>
      </c>
      <c r="C275" s="8">
        <v>7.8E-2</v>
      </c>
      <c r="D275" s="5">
        <v>32</v>
      </c>
      <c r="E275" s="36" t="s">
        <v>36</v>
      </c>
      <c r="F275" s="17">
        <v>-33.060119999999998</v>
      </c>
      <c r="G275" s="33">
        <v>37.83347122749619</v>
      </c>
      <c r="H275" s="33">
        <v>-31.116098352000002</v>
      </c>
      <c r="I275" s="5">
        <v>-31.289000000000001</v>
      </c>
      <c r="J275" s="17">
        <v>-33.060119999999998</v>
      </c>
      <c r="K275" s="33">
        <v>-31.116098352000002</v>
      </c>
      <c r="L275"/>
      <c r="M275"/>
      <c r="N275"/>
      <c r="O275"/>
      <c r="P275"/>
      <c r="AA275" s="10"/>
      <c r="AB275" s="10"/>
      <c r="AC275" s="10"/>
      <c r="AF275" s="15">
        <f t="shared" si="55"/>
        <v>-33.274230029411783</v>
      </c>
      <c r="AG275" s="10">
        <f t="shared" si="56"/>
        <v>-33.950915324619352</v>
      </c>
      <c r="AH275" s="10">
        <f t="shared" si="57"/>
        <v>-32.597544734204213</v>
      </c>
      <c r="AK275" s="38">
        <f t="shared" si="58"/>
        <v>-31.180450663590779</v>
      </c>
      <c r="AL275" s="38">
        <f t="shared" si="59"/>
        <v>-31.304391477777763</v>
      </c>
      <c r="AM275" s="38">
        <f t="shared" si="60"/>
        <v>-31.056509849403795</v>
      </c>
      <c r="AN275" s="38">
        <f t="shared" si="61"/>
        <v>-31.428332291964743</v>
      </c>
      <c r="AO275" s="38">
        <f t="shared" si="62"/>
        <v>-30.932569035216815</v>
      </c>
      <c r="AP275" s="38">
        <f t="shared" si="63"/>
        <v>-31.552273106151727</v>
      </c>
      <c r="AQ275" s="38">
        <f t="shared" si="64"/>
        <v>-30.808628221029831</v>
      </c>
    </row>
    <row r="276" spans="1:43">
      <c r="A276" s="3">
        <v>275</v>
      </c>
      <c r="B276" s="28">
        <v>40091</v>
      </c>
      <c r="C276" s="8">
        <v>7.9000000000000001E-2</v>
      </c>
      <c r="D276" s="5">
        <v>43</v>
      </c>
      <c r="E276" s="36" t="s">
        <v>37</v>
      </c>
      <c r="F276" s="17">
        <v>-33.080019999999998</v>
      </c>
      <c r="G276" s="33">
        <v>38.91161615954416</v>
      </c>
      <c r="H276" s="33">
        <v>-31.136388392000001</v>
      </c>
      <c r="I276" s="5">
        <v>-31.289000000000001</v>
      </c>
      <c r="J276" s="17">
        <v>-33.080019999999998</v>
      </c>
      <c r="K276" s="33">
        <v>-31.136388392000001</v>
      </c>
      <c r="L276"/>
      <c r="M276"/>
      <c r="N276"/>
      <c r="O276"/>
      <c r="P276"/>
      <c r="AA276" s="10"/>
      <c r="AB276" s="10"/>
      <c r="AC276" s="10"/>
      <c r="AF276" s="15">
        <f t="shared" si="55"/>
        <v>-33.274230029411783</v>
      </c>
      <c r="AG276" s="10">
        <f t="shared" si="56"/>
        <v>-33.950915324619352</v>
      </c>
      <c r="AH276" s="10">
        <f t="shared" si="57"/>
        <v>-32.597544734204213</v>
      </c>
      <c r="AK276" s="38">
        <f t="shared" si="58"/>
        <v>-31.180450663590779</v>
      </c>
      <c r="AL276" s="38">
        <f t="shared" si="59"/>
        <v>-31.304391477777763</v>
      </c>
      <c r="AM276" s="38">
        <f t="shared" si="60"/>
        <v>-31.056509849403795</v>
      </c>
      <c r="AN276" s="38">
        <f t="shared" si="61"/>
        <v>-31.428332291964743</v>
      </c>
      <c r="AO276" s="38">
        <f t="shared" si="62"/>
        <v>-30.932569035216815</v>
      </c>
      <c r="AP276" s="38">
        <f t="shared" si="63"/>
        <v>-31.552273106151727</v>
      </c>
      <c r="AQ276" s="38">
        <f t="shared" si="64"/>
        <v>-30.808628221029831</v>
      </c>
    </row>
    <row r="277" spans="1:43">
      <c r="A277" s="3">
        <v>276</v>
      </c>
      <c r="B277" s="28">
        <v>40091</v>
      </c>
      <c r="C277" s="8">
        <v>6.6000000000000003E-2</v>
      </c>
      <c r="D277" s="5">
        <v>52</v>
      </c>
      <c r="E277" s="36" t="s">
        <v>30</v>
      </c>
      <c r="F277" s="17">
        <v>-33.023699999999998</v>
      </c>
      <c r="G277" s="33">
        <v>39.796441318869611</v>
      </c>
      <c r="H277" s="33">
        <v>-31.07896452</v>
      </c>
      <c r="I277" s="5">
        <v>-31.289000000000001</v>
      </c>
      <c r="J277" s="17">
        <v>-33.023699999999998</v>
      </c>
      <c r="K277" s="33">
        <v>-31.07896452</v>
      </c>
      <c r="L277"/>
      <c r="M277"/>
      <c r="N277"/>
      <c r="O277"/>
      <c r="P277"/>
      <c r="AA277" s="10"/>
      <c r="AB277" s="10"/>
      <c r="AC277" s="10"/>
      <c r="AF277" s="15">
        <f t="shared" si="55"/>
        <v>-33.274230029411783</v>
      </c>
      <c r="AG277" s="10">
        <f t="shared" si="56"/>
        <v>-33.950915324619352</v>
      </c>
      <c r="AH277" s="10">
        <f t="shared" si="57"/>
        <v>-32.597544734204213</v>
      </c>
      <c r="AK277" s="38">
        <f t="shared" si="58"/>
        <v>-31.180450663590779</v>
      </c>
      <c r="AL277" s="38">
        <f t="shared" si="59"/>
        <v>-31.304391477777763</v>
      </c>
      <c r="AM277" s="38">
        <f t="shared" si="60"/>
        <v>-31.056509849403795</v>
      </c>
      <c r="AN277" s="38">
        <f t="shared" si="61"/>
        <v>-31.428332291964743</v>
      </c>
      <c r="AO277" s="38">
        <f t="shared" si="62"/>
        <v>-30.932569035216815</v>
      </c>
      <c r="AP277" s="38">
        <f t="shared" si="63"/>
        <v>-31.552273106151727</v>
      </c>
      <c r="AQ277" s="38">
        <f t="shared" si="64"/>
        <v>-30.808628221029831</v>
      </c>
    </row>
    <row r="278" spans="1:43">
      <c r="A278" s="3">
        <v>277</v>
      </c>
      <c r="B278" s="28">
        <v>40091</v>
      </c>
      <c r="C278" s="8">
        <v>7.8E-2</v>
      </c>
      <c r="D278" s="5">
        <v>62</v>
      </c>
      <c r="E278" s="36" t="s">
        <v>39</v>
      </c>
      <c r="F278" s="17">
        <v>-33.061320000000002</v>
      </c>
      <c r="G278" s="33">
        <v>40.052353092408879</v>
      </c>
      <c r="H278" s="33">
        <v>-31.117321872000005</v>
      </c>
      <c r="I278" s="5">
        <v>-31.289000000000001</v>
      </c>
      <c r="J278" s="17">
        <v>-33.061320000000002</v>
      </c>
      <c r="K278" s="33">
        <v>-31.117321872000005</v>
      </c>
      <c r="L278"/>
      <c r="M278"/>
      <c r="N278"/>
      <c r="O278"/>
      <c r="P278"/>
      <c r="AA278" s="10"/>
      <c r="AB278" s="10"/>
      <c r="AC278" s="10"/>
      <c r="AF278" s="15">
        <f t="shared" si="55"/>
        <v>-33.274230029411783</v>
      </c>
      <c r="AG278" s="10">
        <f t="shared" si="56"/>
        <v>-33.950915324619352</v>
      </c>
      <c r="AH278" s="10">
        <f t="shared" si="57"/>
        <v>-32.597544734204213</v>
      </c>
      <c r="AK278" s="38">
        <f t="shared" si="58"/>
        <v>-31.180450663590779</v>
      </c>
      <c r="AL278" s="38">
        <f t="shared" si="59"/>
        <v>-31.304391477777763</v>
      </c>
      <c r="AM278" s="38">
        <f t="shared" si="60"/>
        <v>-31.056509849403795</v>
      </c>
      <c r="AN278" s="38">
        <f t="shared" si="61"/>
        <v>-31.428332291964743</v>
      </c>
      <c r="AO278" s="38">
        <f t="shared" si="62"/>
        <v>-30.932569035216815</v>
      </c>
      <c r="AP278" s="38">
        <f t="shared" si="63"/>
        <v>-31.552273106151727</v>
      </c>
      <c r="AQ278" s="38">
        <f t="shared" si="64"/>
        <v>-30.808628221029831</v>
      </c>
    </row>
    <row r="279" spans="1:43">
      <c r="A279" s="3">
        <v>278</v>
      </c>
      <c r="B279" s="28">
        <v>40091</v>
      </c>
      <c r="C279" s="8">
        <v>7.8E-2</v>
      </c>
      <c r="D279" s="5">
        <v>78</v>
      </c>
      <c r="E279" s="36" t="s">
        <v>41</v>
      </c>
      <c r="F279" s="17">
        <v>-33.093780000000002</v>
      </c>
      <c r="G279" s="33">
        <v>39.606882699178747</v>
      </c>
      <c r="H279" s="33">
        <v>-31.150418088000009</v>
      </c>
      <c r="I279" s="5">
        <v>-31.289000000000001</v>
      </c>
      <c r="J279" s="17">
        <v>-33.093780000000002</v>
      </c>
      <c r="K279" s="33">
        <v>-31.150418088000009</v>
      </c>
      <c r="L279"/>
      <c r="M279"/>
      <c r="N279"/>
      <c r="O279"/>
      <c r="P279"/>
      <c r="AA279" s="10"/>
      <c r="AB279" s="10"/>
      <c r="AC279" s="10"/>
      <c r="AF279" s="15">
        <f t="shared" si="55"/>
        <v>-33.274230029411783</v>
      </c>
      <c r="AG279" s="10">
        <f t="shared" si="56"/>
        <v>-33.950915324619352</v>
      </c>
      <c r="AH279" s="10">
        <f t="shared" si="57"/>
        <v>-32.597544734204213</v>
      </c>
      <c r="AK279" s="38">
        <f t="shared" si="58"/>
        <v>-31.180450663590779</v>
      </c>
      <c r="AL279" s="38">
        <f t="shared" si="59"/>
        <v>-31.304391477777763</v>
      </c>
      <c r="AM279" s="38">
        <f t="shared" si="60"/>
        <v>-31.056509849403795</v>
      </c>
      <c r="AN279" s="38">
        <f t="shared" si="61"/>
        <v>-31.428332291964743</v>
      </c>
      <c r="AO279" s="38">
        <f t="shared" si="62"/>
        <v>-30.932569035216815</v>
      </c>
      <c r="AP279" s="38">
        <f t="shared" si="63"/>
        <v>-31.552273106151727</v>
      </c>
      <c r="AQ279" s="38">
        <f t="shared" si="64"/>
        <v>-30.808628221029831</v>
      </c>
    </row>
    <row r="280" spans="1:43">
      <c r="A280" s="3">
        <v>279</v>
      </c>
      <c r="B280" s="28">
        <v>40091</v>
      </c>
      <c r="C280" s="8">
        <v>7.0999999999999994E-2</v>
      </c>
      <c r="D280" s="5">
        <v>88</v>
      </c>
      <c r="E280" s="36" t="s">
        <v>43</v>
      </c>
      <c r="F280" s="17">
        <v>-33.067079999999997</v>
      </c>
      <c r="G280" s="33">
        <v>40.034584527394365</v>
      </c>
      <c r="H280" s="33">
        <v>-31.123194767999998</v>
      </c>
      <c r="I280" s="5">
        <v>-31.289000000000001</v>
      </c>
      <c r="J280" s="17">
        <v>-33.067079999999997</v>
      </c>
      <c r="K280" s="33">
        <v>-31.123194767999998</v>
      </c>
      <c r="L280"/>
      <c r="M280"/>
      <c r="N280"/>
      <c r="O280"/>
      <c r="P280"/>
      <c r="AA280" s="10"/>
      <c r="AB280" s="10"/>
      <c r="AC280" s="10"/>
      <c r="AF280" s="15">
        <f t="shared" si="55"/>
        <v>-33.274230029411783</v>
      </c>
      <c r="AG280" s="10">
        <f t="shared" si="56"/>
        <v>-33.950915324619352</v>
      </c>
      <c r="AH280" s="10">
        <f t="shared" si="57"/>
        <v>-32.597544734204213</v>
      </c>
      <c r="AK280" s="38">
        <f t="shared" si="58"/>
        <v>-31.180450663590779</v>
      </c>
      <c r="AL280" s="38">
        <f t="shared" si="59"/>
        <v>-31.304391477777763</v>
      </c>
      <c r="AM280" s="38">
        <f t="shared" si="60"/>
        <v>-31.056509849403795</v>
      </c>
      <c r="AN280" s="38">
        <f t="shared" si="61"/>
        <v>-31.428332291964743</v>
      </c>
      <c r="AO280" s="38">
        <f t="shared" si="62"/>
        <v>-30.932569035216815</v>
      </c>
      <c r="AP280" s="38">
        <f t="shared" si="63"/>
        <v>-31.552273106151727</v>
      </c>
      <c r="AQ280" s="38">
        <f t="shared" si="64"/>
        <v>-30.808628221029831</v>
      </c>
    </row>
    <row r="281" spans="1:43">
      <c r="A281" s="3">
        <v>280</v>
      </c>
      <c r="B281" s="28">
        <v>40091</v>
      </c>
      <c r="C281" s="8">
        <v>6.8000000000000005E-2</v>
      </c>
      <c r="D281" s="5">
        <v>96</v>
      </c>
      <c r="E281" s="36" t="s">
        <v>32</v>
      </c>
      <c r="F281" s="17">
        <v>-33.06635</v>
      </c>
      <c r="G281" s="33">
        <v>38.404655608494252</v>
      </c>
      <c r="H281" s="33">
        <v>-31.122450460000003</v>
      </c>
      <c r="I281" s="5">
        <v>-31.289000000000001</v>
      </c>
      <c r="J281" s="17">
        <v>-33.06635</v>
      </c>
      <c r="K281" s="33">
        <v>-31.122450460000003</v>
      </c>
      <c r="L281"/>
      <c r="M281"/>
      <c r="N281"/>
      <c r="O281"/>
      <c r="P281"/>
      <c r="AA281" s="10"/>
      <c r="AB281" s="10"/>
      <c r="AC281" s="10"/>
      <c r="AF281" s="15">
        <f t="shared" si="55"/>
        <v>-33.274230029411783</v>
      </c>
      <c r="AG281" s="10">
        <f t="shared" si="56"/>
        <v>-33.950915324619352</v>
      </c>
      <c r="AH281" s="10">
        <f t="shared" si="57"/>
        <v>-32.597544734204213</v>
      </c>
      <c r="AK281" s="38">
        <f t="shared" si="58"/>
        <v>-31.180450663590779</v>
      </c>
      <c r="AL281" s="38">
        <f t="shared" si="59"/>
        <v>-31.304391477777763</v>
      </c>
      <c r="AM281" s="38">
        <f t="shared" si="60"/>
        <v>-31.056509849403795</v>
      </c>
      <c r="AN281" s="38">
        <f t="shared" si="61"/>
        <v>-31.428332291964743</v>
      </c>
      <c r="AO281" s="38">
        <f t="shared" si="62"/>
        <v>-30.932569035216815</v>
      </c>
      <c r="AP281" s="38">
        <f t="shared" si="63"/>
        <v>-31.552273106151727</v>
      </c>
      <c r="AQ281" s="38">
        <f t="shared" si="64"/>
        <v>-30.808628221029831</v>
      </c>
    </row>
    <row r="282" spans="1:43">
      <c r="A282" s="3">
        <v>281</v>
      </c>
      <c r="B282" s="28">
        <v>40092</v>
      </c>
      <c r="C282" s="8">
        <v>6.5000000000000002E-2</v>
      </c>
      <c r="D282" s="5">
        <v>5</v>
      </c>
      <c r="E282" s="36" t="s">
        <v>28</v>
      </c>
      <c r="F282" s="17">
        <v>-33.425049999999999</v>
      </c>
      <c r="G282" s="33">
        <v>46.269259360927165</v>
      </c>
      <c r="H282" s="33">
        <v>-31.083822685000001</v>
      </c>
      <c r="I282" s="5">
        <v>-31.289000000000001</v>
      </c>
      <c r="J282" s="17">
        <v>-33.425049999999999</v>
      </c>
      <c r="K282" s="33">
        <v>-31.083822685000001</v>
      </c>
      <c r="L282"/>
      <c r="M282"/>
      <c r="N282"/>
      <c r="O282"/>
      <c r="P282"/>
      <c r="AA282" s="10"/>
      <c r="AB282" s="10"/>
      <c r="AC282" s="10"/>
      <c r="AF282" s="15">
        <f t="shared" si="55"/>
        <v>-33.274230029411783</v>
      </c>
      <c r="AG282" s="10">
        <f t="shared" si="56"/>
        <v>-33.950915324619352</v>
      </c>
      <c r="AH282" s="10">
        <f t="shared" si="57"/>
        <v>-32.597544734204213</v>
      </c>
      <c r="AK282" s="38">
        <f t="shared" si="58"/>
        <v>-31.180450663590779</v>
      </c>
      <c r="AL282" s="38">
        <f t="shared" si="59"/>
        <v>-31.304391477777763</v>
      </c>
      <c r="AM282" s="38">
        <f t="shared" si="60"/>
        <v>-31.056509849403795</v>
      </c>
      <c r="AN282" s="38">
        <f t="shared" si="61"/>
        <v>-31.428332291964743</v>
      </c>
      <c r="AO282" s="38">
        <f t="shared" si="62"/>
        <v>-30.932569035216815</v>
      </c>
      <c r="AP282" s="38">
        <f t="shared" si="63"/>
        <v>-31.552273106151727</v>
      </c>
      <c r="AQ282" s="38">
        <f t="shared" si="64"/>
        <v>-30.808628221029831</v>
      </c>
    </row>
    <row r="283" spans="1:43">
      <c r="A283" s="3">
        <v>282</v>
      </c>
      <c r="B283" s="28">
        <v>40092</v>
      </c>
      <c r="C283" s="8">
        <v>6.7000000000000004E-2</v>
      </c>
      <c r="D283" s="5">
        <v>21</v>
      </c>
      <c r="E283" s="36" t="s">
        <v>34</v>
      </c>
      <c r="F283" s="17">
        <v>-33.534990000000001</v>
      </c>
      <c r="G283" s="33">
        <v>41.394882950445243</v>
      </c>
      <c r="H283" s="33">
        <v>-31.194169463000001</v>
      </c>
      <c r="I283" s="5">
        <v>-31.289000000000001</v>
      </c>
      <c r="J283" s="17">
        <v>-33.534990000000001</v>
      </c>
      <c r="K283" s="33">
        <v>-31.194169463000001</v>
      </c>
      <c r="L283"/>
      <c r="M283"/>
      <c r="N283"/>
      <c r="O283"/>
      <c r="P283"/>
      <c r="AA283" s="10"/>
      <c r="AB283" s="10"/>
      <c r="AC283" s="10"/>
      <c r="AF283" s="15">
        <f t="shared" si="55"/>
        <v>-33.274230029411783</v>
      </c>
      <c r="AG283" s="10">
        <f t="shared" si="56"/>
        <v>-33.950915324619352</v>
      </c>
      <c r="AH283" s="10">
        <f t="shared" si="57"/>
        <v>-32.597544734204213</v>
      </c>
      <c r="AK283" s="38">
        <f t="shared" si="58"/>
        <v>-31.180450663590779</v>
      </c>
      <c r="AL283" s="38">
        <f t="shared" si="59"/>
        <v>-31.304391477777763</v>
      </c>
      <c r="AM283" s="38">
        <f t="shared" si="60"/>
        <v>-31.056509849403795</v>
      </c>
      <c r="AN283" s="38">
        <f t="shared" si="61"/>
        <v>-31.428332291964743</v>
      </c>
      <c r="AO283" s="38">
        <f t="shared" si="62"/>
        <v>-30.932569035216815</v>
      </c>
      <c r="AP283" s="38">
        <f t="shared" si="63"/>
        <v>-31.552273106151727</v>
      </c>
      <c r="AQ283" s="38">
        <f t="shared" si="64"/>
        <v>-30.808628221029831</v>
      </c>
    </row>
    <row r="284" spans="1:43">
      <c r="A284" s="3">
        <v>283</v>
      </c>
      <c r="B284" s="28">
        <v>40092</v>
      </c>
      <c r="C284" s="8">
        <v>7.6999999999999999E-2</v>
      </c>
      <c r="D284" s="5">
        <v>32</v>
      </c>
      <c r="E284" s="36" t="s">
        <v>36</v>
      </c>
      <c r="F284" s="17">
        <v>-33.55547</v>
      </c>
      <c r="G284" s="33">
        <v>40.528823012010278</v>
      </c>
      <c r="H284" s="33">
        <v>-31.214725239000003</v>
      </c>
      <c r="I284" s="5">
        <v>-31.289000000000001</v>
      </c>
      <c r="J284" s="17">
        <v>-33.55547</v>
      </c>
      <c r="K284" s="33">
        <v>-31.214725239000003</v>
      </c>
      <c r="L284"/>
      <c r="M284"/>
      <c r="N284"/>
      <c r="O284"/>
      <c r="P284"/>
      <c r="AA284" s="10"/>
      <c r="AB284" s="10"/>
      <c r="AC284" s="10"/>
      <c r="AF284" s="15">
        <f t="shared" si="55"/>
        <v>-33.274230029411783</v>
      </c>
      <c r="AG284" s="10">
        <f t="shared" si="56"/>
        <v>-33.950915324619352</v>
      </c>
      <c r="AH284" s="10">
        <f t="shared" si="57"/>
        <v>-32.597544734204213</v>
      </c>
      <c r="AK284" s="38">
        <f t="shared" si="58"/>
        <v>-31.180450663590779</v>
      </c>
      <c r="AL284" s="38">
        <f t="shared" si="59"/>
        <v>-31.304391477777763</v>
      </c>
      <c r="AM284" s="38">
        <f t="shared" si="60"/>
        <v>-31.056509849403795</v>
      </c>
      <c r="AN284" s="38">
        <f t="shared" si="61"/>
        <v>-31.428332291964743</v>
      </c>
      <c r="AO284" s="38">
        <f t="shared" si="62"/>
        <v>-30.932569035216815</v>
      </c>
      <c r="AP284" s="38">
        <f t="shared" si="63"/>
        <v>-31.552273106151727</v>
      </c>
      <c r="AQ284" s="38">
        <f t="shared" si="64"/>
        <v>-30.808628221029831</v>
      </c>
    </row>
    <row r="285" spans="1:43">
      <c r="A285" s="3">
        <v>284</v>
      </c>
      <c r="B285" s="28">
        <v>40092</v>
      </c>
      <c r="C285" s="8">
        <v>7.9000000000000001E-2</v>
      </c>
      <c r="D285" s="5">
        <v>43</v>
      </c>
      <c r="E285" s="36" t="s">
        <v>37</v>
      </c>
      <c r="F285" s="17">
        <v>-33.514420000000001</v>
      </c>
      <c r="G285" s="33">
        <v>39.43425349406764</v>
      </c>
      <c r="H285" s="33">
        <v>-31.173523354000004</v>
      </c>
      <c r="I285" s="5">
        <v>-31.289000000000001</v>
      </c>
      <c r="J285" s="17">
        <v>-33.514420000000001</v>
      </c>
      <c r="K285" s="33">
        <v>-31.173523354000004</v>
      </c>
      <c r="L285"/>
      <c r="M285"/>
      <c r="N285"/>
      <c r="O285"/>
      <c r="P285"/>
      <c r="AA285" s="10"/>
      <c r="AB285" s="10"/>
      <c r="AC285" s="10"/>
      <c r="AF285" s="15">
        <f t="shared" si="55"/>
        <v>-33.274230029411783</v>
      </c>
      <c r="AG285" s="10">
        <f t="shared" si="56"/>
        <v>-33.950915324619352</v>
      </c>
      <c r="AH285" s="10">
        <f t="shared" si="57"/>
        <v>-32.597544734204213</v>
      </c>
      <c r="AK285" s="38">
        <f t="shared" si="58"/>
        <v>-31.180450663590779</v>
      </c>
      <c r="AL285" s="38">
        <f t="shared" si="59"/>
        <v>-31.304391477777763</v>
      </c>
      <c r="AM285" s="38">
        <f t="shared" si="60"/>
        <v>-31.056509849403795</v>
      </c>
      <c r="AN285" s="38">
        <f t="shared" si="61"/>
        <v>-31.428332291964743</v>
      </c>
      <c r="AO285" s="38">
        <f t="shared" si="62"/>
        <v>-30.932569035216815</v>
      </c>
      <c r="AP285" s="38">
        <f t="shared" si="63"/>
        <v>-31.552273106151727</v>
      </c>
      <c r="AQ285" s="38">
        <f t="shared" si="64"/>
        <v>-30.808628221029831</v>
      </c>
    </row>
    <row r="286" spans="1:43">
      <c r="A286" s="3">
        <v>285</v>
      </c>
      <c r="B286" s="28">
        <v>40092</v>
      </c>
      <c r="C286" s="8">
        <v>6.5000000000000002E-2</v>
      </c>
      <c r="D286" s="5">
        <v>52</v>
      </c>
      <c r="E286" s="36" t="s">
        <v>30</v>
      </c>
      <c r="F286" s="17">
        <v>-33.459490000000002</v>
      </c>
      <c r="G286" s="33">
        <v>39.087704695408277</v>
      </c>
      <c r="H286" s="33">
        <v>-31.118390113000004</v>
      </c>
      <c r="I286" s="5">
        <v>-31.289000000000001</v>
      </c>
      <c r="J286" s="17">
        <v>-33.459490000000002</v>
      </c>
      <c r="K286" s="33">
        <v>-31.118390113000004</v>
      </c>
      <c r="L286"/>
      <c r="M286"/>
      <c r="N286"/>
      <c r="O286"/>
      <c r="P286"/>
      <c r="AA286" s="10"/>
      <c r="AB286" s="10"/>
      <c r="AC286" s="10"/>
      <c r="AF286" s="15">
        <f t="shared" si="55"/>
        <v>-33.274230029411783</v>
      </c>
      <c r="AG286" s="10">
        <f t="shared" si="56"/>
        <v>-33.950915324619352</v>
      </c>
      <c r="AH286" s="10">
        <f t="shared" si="57"/>
        <v>-32.597544734204213</v>
      </c>
      <c r="AK286" s="38">
        <f t="shared" si="58"/>
        <v>-31.180450663590779</v>
      </c>
      <c r="AL286" s="38">
        <f t="shared" si="59"/>
        <v>-31.304391477777763</v>
      </c>
      <c r="AM286" s="38">
        <f t="shared" si="60"/>
        <v>-31.056509849403795</v>
      </c>
      <c r="AN286" s="38">
        <f t="shared" si="61"/>
        <v>-31.428332291964743</v>
      </c>
      <c r="AO286" s="38">
        <f t="shared" si="62"/>
        <v>-30.932569035216815</v>
      </c>
      <c r="AP286" s="38">
        <f t="shared" si="63"/>
        <v>-31.552273106151727</v>
      </c>
      <c r="AQ286" s="38">
        <f t="shared" si="64"/>
        <v>-30.808628221029831</v>
      </c>
    </row>
    <row r="287" spans="1:43">
      <c r="A287" s="3">
        <v>286</v>
      </c>
      <c r="B287" s="28">
        <v>40092</v>
      </c>
      <c r="C287" s="8">
        <v>5.8000000000000003E-2</v>
      </c>
      <c r="D287" s="5">
        <v>62</v>
      </c>
      <c r="E287" s="36" t="s">
        <v>39</v>
      </c>
      <c r="F287" s="17">
        <v>-33.407150000000001</v>
      </c>
      <c r="G287" s="33">
        <v>43.131477319884702</v>
      </c>
      <c r="H287" s="33">
        <v>-31.065856455000002</v>
      </c>
      <c r="I287" s="5">
        <v>-31.289000000000001</v>
      </c>
      <c r="J287" s="17">
        <v>-33.407150000000001</v>
      </c>
      <c r="K287" s="33">
        <v>-31.065856455000002</v>
      </c>
      <c r="L287"/>
      <c r="M287"/>
      <c r="N287"/>
      <c r="O287"/>
      <c r="P287"/>
      <c r="AA287" s="10"/>
      <c r="AB287" s="10"/>
      <c r="AC287" s="10"/>
      <c r="AF287" s="15">
        <f t="shared" si="55"/>
        <v>-33.274230029411783</v>
      </c>
      <c r="AG287" s="10">
        <f t="shared" si="56"/>
        <v>-33.950915324619352</v>
      </c>
      <c r="AH287" s="10">
        <f t="shared" si="57"/>
        <v>-32.597544734204213</v>
      </c>
      <c r="AK287" s="38">
        <f t="shared" si="58"/>
        <v>-31.180450663590779</v>
      </c>
      <c r="AL287" s="38">
        <f t="shared" si="59"/>
        <v>-31.304391477777763</v>
      </c>
      <c r="AM287" s="38">
        <f t="shared" si="60"/>
        <v>-31.056509849403795</v>
      </c>
      <c r="AN287" s="38">
        <f t="shared" si="61"/>
        <v>-31.428332291964743</v>
      </c>
      <c r="AO287" s="38">
        <f t="shared" si="62"/>
        <v>-30.932569035216815</v>
      </c>
      <c r="AP287" s="38">
        <f t="shared" si="63"/>
        <v>-31.552273106151727</v>
      </c>
      <c r="AQ287" s="38">
        <f t="shared" si="64"/>
        <v>-30.808628221029831</v>
      </c>
    </row>
    <row r="288" spans="1:43">
      <c r="A288" s="3">
        <v>287</v>
      </c>
      <c r="B288" s="28">
        <v>40092</v>
      </c>
      <c r="C288" s="8">
        <v>8.2000000000000003E-2</v>
      </c>
      <c r="D288" s="5">
        <v>78</v>
      </c>
      <c r="E288" s="36" t="s">
        <v>41</v>
      </c>
      <c r="F288" s="17">
        <v>-33.429130000000001</v>
      </c>
      <c r="G288" s="33">
        <v>40.582219797785697</v>
      </c>
      <c r="H288" s="33">
        <v>-31.087917781000002</v>
      </c>
      <c r="I288" s="5">
        <v>-31.289000000000001</v>
      </c>
      <c r="J288" s="17">
        <v>-33.429130000000001</v>
      </c>
      <c r="K288" s="33">
        <v>-31.087917781000002</v>
      </c>
      <c r="L288"/>
      <c r="M288"/>
      <c r="N288"/>
      <c r="O288"/>
      <c r="P288"/>
      <c r="AA288" s="10"/>
      <c r="AB288" s="10"/>
      <c r="AC288" s="10"/>
      <c r="AF288" s="15">
        <f t="shared" si="55"/>
        <v>-33.274230029411783</v>
      </c>
      <c r="AG288" s="10">
        <f t="shared" si="56"/>
        <v>-33.950915324619352</v>
      </c>
      <c r="AH288" s="10">
        <f t="shared" si="57"/>
        <v>-32.597544734204213</v>
      </c>
      <c r="AK288" s="38">
        <f t="shared" si="58"/>
        <v>-31.180450663590779</v>
      </c>
      <c r="AL288" s="38">
        <f t="shared" si="59"/>
        <v>-31.304391477777763</v>
      </c>
      <c r="AM288" s="38">
        <f t="shared" si="60"/>
        <v>-31.056509849403795</v>
      </c>
      <c r="AN288" s="38">
        <f t="shared" si="61"/>
        <v>-31.428332291964743</v>
      </c>
      <c r="AO288" s="38">
        <f t="shared" si="62"/>
        <v>-30.932569035216815</v>
      </c>
      <c r="AP288" s="38">
        <f t="shared" si="63"/>
        <v>-31.552273106151727</v>
      </c>
      <c r="AQ288" s="38">
        <f t="shared" si="64"/>
        <v>-30.808628221029831</v>
      </c>
    </row>
    <row r="289" spans="1:43">
      <c r="A289" s="3">
        <v>288</v>
      </c>
      <c r="B289" s="28">
        <v>40092</v>
      </c>
      <c r="C289" s="8">
        <v>6.0999999999999999E-2</v>
      </c>
      <c r="D289" s="5">
        <v>88</v>
      </c>
      <c r="E289" s="36" t="s">
        <v>43</v>
      </c>
      <c r="F289" s="17">
        <v>-33.379289999999997</v>
      </c>
      <c r="G289" s="33">
        <v>38.287820975364504</v>
      </c>
      <c r="H289" s="33">
        <v>-31.037893372999996</v>
      </c>
      <c r="I289" s="5">
        <v>-31.289000000000001</v>
      </c>
      <c r="J289" s="17">
        <v>-33.379289999999997</v>
      </c>
      <c r="K289" s="33">
        <v>-31.037893372999996</v>
      </c>
      <c r="L289"/>
      <c r="M289"/>
      <c r="N289"/>
      <c r="O289"/>
      <c r="P289"/>
      <c r="AA289" s="10"/>
      <c r="AB289" s="10"/>
      <c r="AC289" s="10"/>
      <c r="AF289" s="15">
        <f t="shared" si="55"/>
        <v>-33.274230029411783</v>
      </c>
      <c r="AG289" s="10">
        <f t="shared" si="56"/>
        <v>-33.950915324619352</v>
      </c>
      <c r="AH289" s="10">
        <f t="shared" si="57"/>
        <v>-32.597544734204213</v>
      </c>
      <c r="AK289" s="38">
        <f t="shared" si="58"/>
        <v>-31.180450663590779</v>
      </c>
      <c r="AL289" s="38">
        <f t="shared" si="59"/>
        <v>-31.304391477777763</v>
      </c>
      <c r="AM289" s="38">
        <f t="shared" si="60"/>
        <v>-31.056509849403795</v>
      </c>
      <c r="AN289" s="38">
        <f t="shared" si="61"/>
        <v>-31.428332291964743</v>
      </c>
      <c r="AO289" s="38">
        <f t="shared" si="62"/>
        <v>-30.932569035216815</v>
      </c>
      <c r="AP289" s="38">
        <f t="shared" si="63"/>
        <v>-31.552273106151727</v>
      </c>
      <c r="AQ289" s="38">
        <f t="shared" si="64"/>
        <v>-30.808628221029831</v>
      </c>
    </row>
    <row r="290" spans="1:43">
      <c r="A290" s="3">
        <v>289</v>
      </c>
      <c r="B290" s="28">
        <v>40092</v>
      </c>
      <c r="C290" s="8">
        <v>7.5999999999999998E-2</v>
      </c>
      <c r="D290" s="5">
        <v>96</v>
      </c>
      <c r="E290" s="36" t="s">
        <v>32</v>
      </c>
      <c r="F290" s="17">
        <v>-33.377830000000003</v>
      </c>
      <c r="G290" s="33">
        <v>38.495476091517439</v>
      </c>
      <c r="H290" s="33">
        <v>-31.036427971000002</v>
      </c>
      <c r="I290" s="5">
        <v>-31.289000000000001</v>
      </c>
      <c r="J290" s="17">
        <v>-33.377830000000003</v>
      </c>
      <c r="K290" s="33">
        <v>-31.036427971000002</v>
      </c>
      <c r="L290"/>
      <c r="M290"/>
      <c r="N290"/>
      <c r="O290"/>
      <c r="P290"/>
      <c r="AA290" s="10"/>
      <c r="AB290" s="10"/>
      <c r="AC290" s="10"/>
      <c r="AF290" s="15">
        <f t="shared" si="55"/>
        <v>-33.274230029411783</v>
      </c>
      <c r="AG290" s="10">
        <f t="shared" si="56"/>
        <v>-33.950915324619352</v>
      </c>
      <c r="AH290" s="10">
        <f t="shared" si="57"/>
        <v>-32.597544734204213</v>
      </c>
      <c r="AK290" s="38">
        <f t="shared" si="58"/>
        <v>-31.180450663590779</v>
      </c>
      <c r="AL290" s="38">
        <f t="shared" si="59"/>
        <v>-31.304391477777763</v>
      </c>
      <c r="AM290" s="38">
        <f t="shared" si="60"/>
        <v>-31.056509849403795</v>
      </c>
      <c r="AN290" s="38">
        <f t="shared" si="61"/>
        <v>-31.428332291964743</v>
      </c>
      <c r="AO290" s="38">
        <f t="shared" si="62"/>
        <v>-30.932569035216815</v>
      </c>
      <c r="AP290" s="38">
        <f t="shared" si="63"/>
        <v>-31.552273106151727</v>
      </c>
      <c r="AQ290" s="38">
        <f t="shared" si="64"/>
        <v>-30.808628221029831</v>
      </c>
    </row>
    <row r="291" spans="1:43">
      <c r="A291" s="3">
        <v>290</v>
      </c>
      <c r="B291" s="28">
        <v>40093</v>
      </c>
      <c r="C291" s="8">
        <v>5.7000000000000002E-2</v>
      </c>
      <c r="D291" s="5">
        <v>5</v>
      </c>
      <c r="E291" s="36" t="s">
        <v>28</v>
      </c>
      <c r="F291" s="17">
        <v>-33.05012</v>
      </c>
      <c r="G291" s="33">
        <v>40.660596532724554</v>
      </c>
      <c r="H291" s="17">
        <v>-30.982061295999994</v>
      </c>
      <c r="I291" s="5">
        <v>-31.289000000000001</v>
      </c>
      <c r="J291" s="17">
        <v>-33.05012</v>
      </c>
      <c r="K291" s="33">
        <v>-30.982061295999994</v>
      </c>
      <c r="N291"/>
      <c r="O291"/>
      <c r="P291"/>
      <c r="AC291" s="10"/>
      <c r="AD291" s="10"/>
      <c r="AE291" s="10"/>
      <c r="AF291" s="15">
        <f t="shared" si="55"/>
        <v>-33.274230029411783</v>
      </c>
      <c r="AG291" s="10">
        <f t="shared" si="56"/>
        <v>-33.950915324619352</v>
      </c>
      <c r="AH291" s="10">
        <f t="shared" si="57"/>
        <v>-32.597544734204213</v>
      </c>
      <c r="AK291" s="38">
        <f t="shared" si="58"/>
        <v>-31.180450663590779</v>
      </c>
      <c r="AL291" s="38">
        <f t="shared" si="59"/>
        <v>-31.304391477777763</v>
      </c>
      <c r="AM291" s="38">
        <f t="shared" si="60"/>
        <v>-31.056509849403795</v>
      </c>
      <c r="AN291" s="38">
        <f t="shared" si="61"/>
        <v>-31.428332291964743</v>
      </c>
      <c r="AO291" s="38">
        <f t="shared" si="62"/>
        <v>-30.932569035216815</v>
      </c>
      <c r="AP291" s="38">
        <f t="shared" si="63"/>
        <v>-31.552273106151727</v>
      </c>
      <c r="AQ291" s="38">
        <f t="shared" si="64"/>
        <v>-30.808628221029831</v>
      </c>
    </row>
    <row r="292" spans="1:43">
      <c r="A292" s="3">
        <v>291</v>
      </c>
      <c r="B292" s="28">
        <v>40093</v>
      </c>
      <c r="C292" s="8">
        <v>5.5E-2</v>
      </c>
      <c r="D292" s="5">
        <v>21</v>
      </c>
      <c r="E292" s="36" t="s">
        <v>34</v>
      </c>
      <c r="F292" s="17">
        <v>-33.241759999999999</v>
      </c>
      <c r="G292" s="33">
        <v>38.396905871640918</v>
      </c>
      <c r="H292" s="17">
        <v>-31.175771007999995</v>
      </c>
      <c r="I292" s="5">
        <v>-31.289000000000001</v>
      </c>
      <c r="J292" s="17">
        <v>-33.241759999999999</v>
      </c>
      <c r="K292" s="33">
        <v>-31.175771007999995</v>
      </c>
      <c r="N292"/>
      <c r="O292"/>
      <c r="P292"/>
      <c r="AC292" s="10"/>
      <c r="AD292" s="10"/>
      <c r="AE292" s="10"/>
      <c r="AF292" s="15">
        <f t="shared" si="55"/>
        <v>-33.274230029411783</v>
      </c>
      <c r="AG292" s="10">
        <f t="shared" si="56"/>
        <v>-33.950915324619352</v>
      </c>
      <c r="AH292" s="10">
        <f t="shared" si="57"/>
        <v>-32.597544734204213</v>
      </c>
      <c r="AK292" s="38">
        <f t="shared" si="58"/>
        <v>-31.180450663590779</v>
      </c>
      <c r="AL292" s="38">
        <f t="shared" si="59"/>
        <v>-31.304391477777763</v>
      </c>
      <c r="AM292" s="38">
        <f t="shared" si="60"/>
        <v>-31.056509849403795</v>
      </c>
      <c r="AN292" s="38">
        <f t="shared" si="61"/>
        <v>-31.428332291964743</v>
      </c>
      <c r="AO292" s="38">
        <f t="shared" si="62"/>
        <v>-30.932569035216815</v>
      </c>
      <c r="AP292" s="38">
        <f t="shared" si="63"/>
        <v>-31.552273106151727</v>
      </c>
      <c r="AQ292" s="38">
        <f t="shared" si="64"/>
        <v>-30.808628221029831</v>
      </c>
    </row>
    <row r="293" spans="1:43">
      <c r="A293" s="3">
        <v>292</v>
      </c>
      <c r="B293" s="28">
        <v>40093</v>
      </c>
      <c r="C293" s="8">
        <v>5.2999999999999999E-2</v>
      </c>
      <c r="D293" s="5">
        <v>32</v>
      </c>
      <c r="E293" s="36" t="s">
        <v>36</v>
      </c>
      <c r="F293" s="17">
        <v>-33.284140000000001</v>
      </c>
      <c r="G293" s="33">
        <v>36.252979324507521</v>
      </c>
      <c r="H293" s="17">
        <v>-31.218608711999995</v>
      </c>
      <c r="I293" s="5">
        <v>-31.289000000000001</v>
      </c>
      <c r="J293" s="17">
        <v>-33.284140000000001</v>
      </c>
      <c r="K293" s="33">
        <v>-31.218608711999995</v>
      </c>
      <c r="N293"/>
      <c r="O293"/>
      <c r="P293"/>
      <c r="AC293" s="10"/>
      <c r="AD293" s="10"/>
      <c r="AE293" s="10"/>
      <c r="AF293" s="15">
        <f t="shared" si="55"/>
        <v>-33.274230029411783</v>
      </c>
      <c r="AG293" s="10">
        <f t="shared" si="56"/>
        <v>-33.950915324619352</v>
      </c>
      <c r="AH293" s="10">
        <f t="shared" si="57"/>
        <v>-32.597544734204213</v>
      </c>
      <c r="AK293" s="38">
        <f t="shared" si="58"/>
        <v>-31.180450663590779</v>
      </c>
      <c r="AL293" s="38">
        <f t="shared" si="59"/>
        <v>-31.304391477777763</v>
      </c>
      <c r="AM293" s="38">
        <f t="shared" si="60"/>
        <v>-31.056509849403795</v>
      </c>
      <c r="AN293" s="38">
        <f t="shared" si="61"/>
        <v>-31.428332291964743</v>
      </c>
      <c r="AO293" s="38">
        <f t="shared" si="62"/>
        <v>-30.932569035216815</v>
      </c>
      <c r="AP293" s="38">
        <f t="shared" si="63"/>
        <v>-31.552273106151727</v>
      </c>
      <c r="AQ293" s="38">
        <f t="shared" si="64"/>
        <v>-30.808628221029831</v>
      </c>
    </row>
    <row r="294" spans="1:43">
      <c r="A294" s="3">
        <v>293</v>
      </c>
      <c r="B294" s="28">
        <v>40093</v>
      </c>
      <c r="C294" s="8">
        <v>5.2999999999999999E-2</v>
      </c>
      <c r="D294" s="5">
        <v>43</v>
      </c>
      <c r="E294" s="36" t="s">
        <v>37</v>
      </c>
      <c r="F294" s="17">
        <v>-33.287889999999997</v>
      </c>
      <c r="G294" s="33">
        <v>42.896054852740285</v>
      </c>
      <c r="H294" s="17">
        <v>-31.222399211999996</v>
      </c>
      <c r="I294" s="5">
        <v>-31.289000000000001</v>
      </c>
      <c r="J294" s="17">
        <v>-33.287889999999997</v>
      </c>
      <c r="K294" s="33">
        <v>-31.222399211999996</v>
      </c>
      <c r="N294"/>
      <c r="O294"/>
      <c r="P294"/>
      <c r="AC294" s="10"/>
      <c r="AD294" s="10"/>
      <c r="AE294" s="10"/>
      <c r="AF294" s="15">
        <f t="shared" si="55"/>
        <v>-33.274230029411783</v>
      </c>
      <c r="AG294" s="10">
        <f t="shared" si="56"/>
        <v>-33.950915324619352</v>
      </c>
      <c r="AH294" s="10">
        <f t="shared" si="57"/>
        <v>-32.597544734204213</v>
      </c>
      <c r="AK294" s="38">
        <f t="shared" si="58"/>
        <v>-31.180450663590779</v>
      </c>
      <c r="AL294" s="38">
        <f t="shared" si="59"/>
        <v>-31.304391477777763</v>
      </c>
      <c r="AM294" s="38">
        <f t="shared" si="60"/>
        <v>-31.056509849403795</v>
      </c>
      <c r="AN294" s="38">
        <f t="shared" si="61"/>
        <v>-31.428332291964743</v>
      </c>
      <c r="AO294" s="38">
        <f t="shared" si="62"/>
        <v>-30.932569035216815</v>
      </c>
      <c r="AP294" s="38">
        <f t="shared" si="63"/>
        <v>-31.552273106151727</v>
      </c>
      <c r="AQ294" s="38">
        <f t="shared" si="64"/>
        <v>-30.808628221029831</v>
      </c>
    </row>
    <row r="295" spans="1:43">
      <c r="A295" s="3">
        <v>294</v>
      </c>
      <c r="B295" s="28">
        <v>40093</v>
      </c>
      <c r="C295" s="8">
        <v>5.5E-2</v>
      </c>
      <c r="D295" s="5">
        <v>52</v>
      </c>
      <c r="E295" s="36" t="s">
        <v>30</v>
      </c>
      <c r="F295" s="17">
        <v>-33.228319999999997</v>
      </c>
      <c r="G295" s="33">
        <v>38.440464896228455</v>
      </c>
      <c r="H295" s="17">
        <v>-31.16218585599999</v>
      </c>
      <c r="I295" s="5">
        <v>-31.289000000000001</v>
      </c>
      <c r="J295" s="17">
        <v>-33.228319999999997</v>
      </c>
      <c r="K295" s="33">
        <v>-31.16218585599999</v>
      </c>
      <c r="N295"/>
      <c r="O295"/>
      <c r="P295"/>
      <c r="AC295" s="10"/>
      <c r="AD295" s="10"/>
      <c r="AE295" s="10"/>
      <c r="AF295" s="15">
        <f t="shared" si="55"/>
        <v>-33.274230029411783</v>
      </c>
      <c r="AG295" s="10">
        <f t="shared" si="56"/>
        <v>-33.950915324619352</v>
      </c>
      <c r="AH295" s="10">
        <f t="shared" si="57"/>
        <v>-32.597544734204213</v>
      </c>
      <c r="AK295" s="38">
        <f t="shared" si="58"/>
        <v>-31.180450663590779</v>
      </c>
      <c r="AL295" s="38">
        <f t="shared" si="59"/>
        <v>-31.304391477777763</v>
      </c>
      <c r="AM295" s="38">
        <f t="shared" si="60"/>
        <v>-31.056509849403795</v>
      </c>
      <c r="AN295" s="38">
        <f t="shared" si="61"/>
        <v>-31.428332291964743</v>
      </c>
      <c r="AO295" s="38">
        <f t="shared" si="62"/>
        <v>-30.932569035216815</v>
      </c>
      <c r="AP295" s="38">
        <f t="shared" si="63"/>
        <v>-31.552273106151727</v>
      </c>
      <c r="AQ295" s="38">
        <f t="shared" si="64"/>
        <v>-30.808628221029831</v>
      </c>
    </row>
    <row r="296" spans="1:43">
      <c r="A296" s="3">
        <v>295</v>
      </c>
      <c r="B296" s="28">
        <v>40093</v>
      </c>
      <c r="C296" s="8">
        <v>5.3999999999999999E-2</v>
      </c>
      <c r="D296" s="5">
        <v>62</v>
      </c>
      <c r="E296" s="36" t="s">
        <v>39</v>
      </c>
      <c r="F296" s="17">
        <v>-33.246729999999999</v>
      </c>
      <c r="G296" s="33">
        <v>42.568004519954933</v>
      </c>
      <c r="H296" s="17">
        <v>-31.180794683999995</v>
      </c>
      <c r="I296" s="5">
        <v>-31.289000000000001</v>
      </c>
      <c r="J296" s="17">
        <v>-33.246729999999999</v>
      </c>
      <c r="K296" s="33">
        <v>-31.180794683999995</v>
      </c>
      <c r="N296"/>
      <c r="O296"/>
      <c r="P296"/>
      <c r="AC296" s="10"/>
      <c r="AD296" s="10"/>
      <c r="AE296" s="10"/>
      <c r="AF296" s="15">
        <f t="shared" si="55"/>
        <v>-33.274230029411783</v>
      </c>
      <c r="AG296" s="10">
        <f t="shared" si="56"/>
        <v>-33.950915324619352</v>
      </c>
      <c r="AH296" s="10">
        <f t="shared" si="57"/>
        <v>-32.597544734204213</v>
      </c>
      <c r="AK296" s="38">
        <f t="shared" si="58"/>
        <v>-31.180450663590779</v>
      </c>
      <c r="AL296" s="38">
        <f t="shared" si="59"/>
        <v>-31.304391477777763</v>
      </c>
      <c r="AM296" s="38">
        <f t="shared" si="60"/>
        <v>-31.056509849403795</v>
      </c>
      <c r="AN296" s="38">
        <f t="shared" si="61"/>
        <v>-31.428332291964743</v>
      </c>
      <c r="AO296" s="38">
        <f t="shared" si="62"/>
        <v>-30.932569035216815</v>
      </c>
      <c r="AP296" s="38">
        <f t="shared" si="63"/>
        <v>-31.552273106151727</v>
      </c>
      <c r="AQ296" s="38">
        <f t="shared" si="64"/>
        <v>-30.808628221029831</v>
      </c>
    </row>
    <row r="297" spans="1:43">
      <c r="A297" s="3">
        <v>296</v>
      </c>
      <c r="B297" s="28">
        <v>40093</v>
      </c>
      <c r="C297" s="8">
        <v>6.5000000000000002E-2</v>
      </c>
      <c r="D297" s="5">
        <v>78</v>
      </c>
      <c r="E297" s="36" t="s">
        <v>41</v>
      </c>
      <c r="F297" s="17">
        <v>-33.403120000000001</v>
      </c>
      <c r="G297" s="33">
        <v>36.046033678894432</v>
      </c>
      <c r="H297" s="17">
        <v>-31.338873695999997</v>
      </c>
      <c r="I297" s="5">
        <v>-31.289000000000001</v>
      </c>
      <c r="J297" s="17">
        <v>-33.403120000000001</v>
      </c>
      <c r="K297" s="33">
        <v>-31.338873695999997</v>
      </c>
      <c r="N297"/>
      <c r="O297"/>
      <c r="P297"/>
      <c r="AC297" s="10"/>
      <c r="AD297" s="10"/>
      <c r="AE297" s="10"/>
      <c r="AF297" s="15">
        <f t="shared" si="55"/>
        <v>-33.274230029411783</v>
      </c>
      <c r="AG297" s="10">
        <f t="shared" si="56"/>
        <v>-33.950915324619352</v>
      </c>
      <c r="AH297" s="10">
        <f t="shared" si="57"/>
        <v>-32.597544734204213</v>
      </c>
      <c r="AK297" s="38">
        <f t="shared" si="58"/>
        <v>-31.180450663590779</v>
      </c>
      <c r="AL297" s="38">
        <f t="shared" si="59"/>
        <v>-31.304391477777763</v>
      </c>
      <c r="AM297" s="38">
        <f t="shared" si="60"/>
        <v>-31.056509849403795</v>
      </c>
      <c r="AN297" s="38">
        <f t="shared" si="61"/>
        <v>-31.428332291964743</v>
      </c>
      <c r="AO297" s="38">
        <f t="shared" si="62"/>
        <v>-30.932569035216815</v>
      </c>
      <c r="AP297" s="38">
        <f t="shared" si="63"/>
        <v>-31.552273106151727</v>
      </c>
      <c r="AQ297" s="38">
        <f t="shared" si="64"/>
        <v>-30.808628221029831</v>
      </c>
    </row>
    <row r="298" spans="1:43">
      <c r="A298" s="3">
        <v>297</v>
      </c>
      <c r="B298" s="28">
        <v>40093</v>
      </c>
      <c r="C298" s="8">
        <v>7.2999999999999995E-2</v>
      </c>
      <c r="D298" s="5">
        <v>88</v>
      </c>
      <c r="E298" s="36" t="s">
        <v>43</v>
      </c>
      <c r="F298" s="17">
        <v>-33.188699999999997</v>
      </c>
      <c r="G298" s="33">
        <v>41.048200476492795</v>
      </c>
      <c r="H298" s="17">
        <v>-31.122137959999993</v>
      </c>
      <c r="I298" s="5">
        <v>-31.289000000000001</v>
      </c>
      <c r="J298" s="17">
        <v>-33.188699999999997</v>
      </c>
      <c r="K298" s="33">
        <v>-31.122137959999993</v>
      </c>
      <c r="N298"/>
      <c r="O298"/>
      <c r="P298"/>
      <c r="AC298" s="10"/>
      <c r="AD298" s="10"/>
      <c r="AE298" s="10"/>
      <c r="AF298" s="15">
        <f t="shared" si="55"/>
        <v>-33.274230029411783</v>
      </c>
      <c r="AG298" s="10">
        <f t="shared" si="56"/>
        <v>-33.950915324619352</v>
      </c>
      <c r="AH298" s="10">
        <f t="shared" si="57"/>
        <v>-32.597544734204213</v>
      </c>
      <c r="AK298" s="38">
        <f t="shared" si="58"/>
        <v>-31.180450663590779</v>
      </c>
      <c r="AL298" s="38">
        <f t="shared" si="59"/>
        <v>-31.304391477777763</v>
      </c>
      <c r="AM298" s="38">
        <f t="shared" si="60"/>
        <v>-31.056509849403795</v>
      </c>
      <c r="AN298" s="38">
        <f t="shared" si="61"/>
        <v>-31.428332291964743</v>
      </c>
      <c r="AO298" s="38">
        <f t="shared" si="62"/>
        <v>-30.932569035216815</v>
      </c>
      <c r="AP298" s="38">
        <f t="shared" si="63"/>
        <v>-31.552273106151727</v>
      </c>
      <c r="AQ298" s="38">
        <f t="shared" si="64"/>
        <v>-30.808628221029831</v>
      </c>
    </row>
    <row r="299" spans="1:43">
      <c r="A299" s="3">
        <v>298</v>
      </c>
      <c r="B299" s="28">
        <v>40093</v>
      </c>
      <c r="C299" s="8">
        <v>5.5E-2</v>
      </c>
      <c r="D299" s="5">
        <v>96</v>
      </c>
      <c r="E299" s="36" t="s">
        <v>32</v>
      </c>
      <c r="F299" s="17">
        <v>-33.029359999999997</v>
      </c>
      <c r="G299" s="33">
        <v>41.040571137983683</v>
      </c>
      <c r="H299" s="17">
        <v>-30.961077087999993</v>
      </c>
      <c r="I299" s="5">
        <v>-31.289000000000001</v>
      </c>
      <c r="J299" s="17">
        <v>-33.029359999999997</v>
      </c>
      <c r="K299" s="33">
        <v>-30.961077087999993</v>
      </c>
      <c r="N299"/>
      <c r="O299"/>
      <c r="P299"/>
      <c r="AC299" s="10"/>
      <c r="AD299" s="10"/>
      <c r="AE299" s="10"/>
      <c r="AF299" s="15">
        <f t="shared" si="55"/>
        <v>-33.274230029411783</v>
      </c>
      <c r="AG299" s="10">
        <f t="shared" si="56"/>
        <v>-33.950915324619352</v>
      </c>
      <c r="AH299" s="10">
        <f t="shared" si="57"/>
        <v>-32.597544734204213</v>
      </c>
      <c r="AK299" s="38">
        <f t="shared" si="58"/>
        <v>-31.180450663590779</v>
      </c>
      <c r="AL299" s="38">
        <f t="shared" si="59"/>
        <v>-31.304391477777763</v>
      </c>
      <c r="AM299" s="38">
        <f t="shared" si="60"/>
        <v>-31.056509849403795</v>
      </c>
      <c r="AN299" s="38">
        <f t="shared" si="61"/>
        <v>-31.428332291964743</v>
      </c>
      <c r="AO299" s="38">
        <f t="shared" si="62"/>
        <v>-30.932569035216815</v>
      </c>
      <c r="AP299" s="38">
        <f t="shared" si="63"/>
        <v>-31.552273106151727</v>
      </c>
      <c r="AQ299" s="38">
        <f t="shared" si="64"/>
        <v>-30.808628221029831</v>
      </c>
    </row>
    <row r="300" spans="1:43">
      <c r="A300" s="3">
        <v>299</v>
      </c>
      <c r="B300" s="98">
        <v>40094</v>
      </c>
      <c r="C300" s="8">
        <v>7.4999999999999997E-2</v>
      </c>
      <c r="D300" s="5">
        <v>5</v>
      </c>
      <c r="E300" s="36" t="s">
        <v>28</v>
      </c>
      <c r="F300" s="17">
        <v>-33.21443</v>
      </c>
      <c r="G300" s="33">
        <v>39.797699965971518</v>
      </c>
      <c r="H300" s="17">
        <v>-31.057716984000002</v>
      </c>
      <c r="I300" s="5">
        <v>-31.289000000000001</v>
      </c>
      <c r="J300" s="17">
        <v>-33.306930000000001</v>
      </c>
      <c r="K300" s="17">
        <v>-31.057209210000003</v>
      </c>
      <c r="N300"/>
      <c r="O300"/>
      <c r="P300"/>
      <c r="AC300" s="10"/>
      <c r="AD300" s="10"/>
      <c r="AE300" s="10"/>
      <c r="AF300" s="15">
        <f t="shared" si="55"/>
        <v>-33.274230029411783</v>
      </c>
      <c r="AG300" s="10">
        <f t="shared" si="56"/>
        <v>-33.950915324619352</v>
      </c>
      <c r="AH300" s="10">
        <f t="shared" si="57"/>
        <v>-32.597544734204213</v>
      </c>
      <c r="AK300" s="38">
        <f t="shared" si="58"/>
        <v>-31.180450663590779</v>
      </c>
      <c r="AL300" s="38">
        <f t="shared" si="59"/>
        <v>-31.304391477777763</v>
      </c>
      <c r="AM300" s="38">
        <f t="shared" si="60"/>
        <v>-31.056509849403795</v>
      </c>
      <c r="AN300" s="38">
        <f t="shared" si="61"/>
        <v>-31.428332291964743</v>
      </c>
      <c r="AO300" s="38">
        <f t="shared" si="62"/>
        <v>-30.932569035216815</v>
      </c>
      <c r="AP300" s="38">
        <f t="shared" si="63"/>
        <v>-31.552273106151727</v>
      </c>
      <c r="AQ300" s="38">
        <f t="shared" si="64"/>
        <v>-30.808628221029831</v>
      </c>
    </row>
    <row r="301" spans="1:43">
      <c r="A301" s="3">
        <v>300</v>
      </c>
      <c r="B301" s="98">
        <v>40094</v>
      </c>
      <c r="C301" s="8">
        <v>7.6999999999999999E-2</v>
      </c>
      <c r="D301" s="5">
        <v>21</v>
      </c>
      <c r="E301" s="36" t="s">
        <v>34</v>
      </c>
      <c r="F301" s="17">
        <v>-33.135350000000003</v>
      </c>
      <c r="G301" s="33">
        <v>54.287249778262385</v>
      </c>
      <c r="H301" s="17">
        <v>-30.977941080000001</v>
      </c>
      <c r="I301" s="5">
        <v>-31.289000000000001</v>
      </c>
      <c r="J301" s="17">
        <v>-33.200580000000002</v>
      </c>
      <c r="K301" s="17">
        <v>-30.951178260000006</v>
      </c>
      <c r="N301"/>
      <c r="O301"/>
      <c r="P301"/>
      <c r="AC301" s="10"/>
      <c r="AD301" s="10"/>
      <c r="AE301" s="10"/>
      <c r="AF301" s="15">
        <f t="shared" si="55"/>
        <v>-33.274230029411783</v>
      </c>
      <c r="AG301" s="10">
        <f t="shared" si="56"/>
        <v>-33.950915324619352</v>
      </c>
      <c r="AH301" s="10">
        <f t="shared" si="57"/>
        <v>-32.597544734204213</v>
      </c>
      <c r="AK301" s="38">
        <f t="shared" si="58"/>
        <v>-31.180450663590779</v>
      </c>
      <c r="AL301" s="38">
        <f t="shared" si="59"/>
        <v>-31.304391477777763</v>
      </c>
      <c r="AM301" s="38">
        <f t="shared" si="60"/>
        <v>-31.056509849403795</v>
      </c>
      <c r="AN301" s="38">
        <f t="shared" si="61"/>
        <v>-31.428332291964743</v>
      </c>
      <c r="AO301" s="38">
        <f t="shared" si="62"/>
        <v>-30.932569035216815</v>
      </c>
      <c r="AP301" s="38">
        <f t="shared" si="63"/>
        <v>-31.552273106151727</v>
      </c>
      <c r="AQ301" s="38">
        <f t="shared" si="64"/>
        <v>-30.808628221029831</v>
      </c>
    </row>
    <row r="302" spans="1:43">
      <c r="A302" s="3">
        <v>301</v>
      </c>
      <c r="B302" s="98">
        <v>40094</v>
      </c>
      <c r="C302" s="8">
        <v>7.5999999999999998E-2</v>
      </c>
      <c r="D302" s="5">
        <v>32</v>
      </c>
      <c r="E302" s="36" t="s">
        <v>36</v>
      </c>
      <c r="F302" s="17">
        <v>-33.170630000000003</v>
      </c>
      <c r="G302" s="33">
        <v>41.867653753137027</v>
      </c>
      <c r="H302" s="17">
        <v>-31.013531544000003</v>
      </c>
      <c r="I302" s="5">
        <v>-31.289000000000001</v>
      </c>
      <c r="J302" s="17">
        <v>-33.256889999999999</v>
      </c>
      <c r="K302" s="17">
        <v>-31.007319330000001</v>
      </c>
      <c r="N302"/>
      <c r="O302"/>
      <c r="P302"/>
      <c r="AC302" s="10"/>
      <c r="AD302" s="10"/>
      <c r="AE302" s="10"/>
      <c r="AF302" s="15">
        <f t="shared" si="55"/>
        <v>-33.274230029411783</v>
      </c>
      <c r="AG302" s="10">
        <f t="shared" si="56"/>
        <v>-33.950915324619352</v>
      </c>
      <c r="AH302" s="10">
        <f t="shared" si="57"/>
        <v>-32.597544734204213</v>
      </c>
      <c r="AK302" s="38">
        <f t="shared" si="58"/>
        <v>-31.180450663590779</v>
      </c>
      <c r="AL302" s="38">
        <f t="shared" si="59"/>
        <v>-31.304391477777763</v>
      </c>
      <c r="AM302" s="38">
        <f t="shared" si="60"/>
        <v>-31.056509849403795</v>
      </c>
      <c r="AN302" s="38">
        <f t="shared" si="61"/>
        <v>-31.428332291964743</v>
      </c>
      <c r="AO302" s="38">
        <f t="shared" si="62"/>
        <v>-30.932569035216815</v>
      </c>
      <c r="AP302" s="38">
        <f t="shared" si="63"/>
        <v>-31.552273106151727</v>
      </c>
      <c r="AQ302" s="38">
        <f t="shared" si="64"/>
        <v>-30.808628221029831</v>
      </c>
    </row>
    <row r="303" spans="1:43">
      <c r="A303" s="3">
        <v>302</v>
      </c>
      <c r="B303" s="98">
        <v>40094</v>
      </c>
      <c r="C303" s="8">
        <v>7.3999999999999996E-2</v>
      </c>
      <c r="D303" s="5">
        <v>43</v>
      </c>
      <c r="E303" s="36" t="s">
        <v>37</v>
      </c>
      <c r="F303" s="17">
        <v>-33.307279999999999</v>
      </c>
      <c r="G303" s="33">
        <v>40.444706936214061</v>
      </c>
      <c r="H303" s="17">
        <v>-31.151384063999998</v>
      </c>
      <c r="I303" s="5">
        <v>-31.289000000000001</v>
      </c>
      <c r="J303" s="17">
        <v>-33.400539999999999</v>
      </c>
      <c r="K303" s="17">
        <v>-31.15053838</v>
      </c>
      <c r="N303"/>
      <c r="O303"/>
      <c r="P303"/>
      <c r="AC303" s="10"/>
      <c r="AD303" s="10"/>
      <c r="AE303" s="10"/>
      <c r="AF303" s="15">
        <f t="shared" si="55"/>
        <v>-33.274230029411783</v>
      </c>
      <c r="AG303" s="10">
        <f t="shared" si="56"/>
        <v>-33.950915324619352</v>
      </c>
      <c r="AH303" s="10">
        <f t="shared" si="57"/>
        <v>-32.597544734204213</v>
      </c>
      <c r="AK303" s="38">
        <f t="shared" si="58"/>
        <v>-31.180450663590779</v>
      </c>
      <c r="AL303" s="38">
        <f t="shared" si="59"/>
        <v>-31.304391477777763</v>
      </c>
      <c r="AM303" s="38">
        <f t="shared" si="60"/>
        <v>-31.056509849403795</v>
      </c>
      <c r="AN303" s="38">
        <f t="shared" si="61"/>
        <v>-31.428332291964743</v>
      </c>
      <c r="AO303" s="38">
        <f t="shared" si="62"/>
        <v>-30.932569035216815</v>
      </c>
      <c r="AP303" s="38">
        <f t="shared" si="63"/>
        <v>-31.552273106151727</v>
      </c>
      <c r="AQ303" s="38">
        <f t="shared" si="64"/>
        <v>-30.808628221029831</v>
      </c>
    </row>
    <row r="304" spans="1:43">
      <c r="A304" s="3">
        <v>303</v>
      </c>
      <c r="B304" s="98">
        <v>40094</v>
      </c>
      <c r="C304" s="8">
        <v>7.9000000000000001E-2</v>
      </c>
      <c r="D304" s="5">
        <v>52</v>
      </c>
      <c r="E304" s="36" t="s">
        <v>30</v>
      </c>
      <c r="F304" s="17">
        <v>-33.33623</v>
      </c>
      <c r="G304" s="33">
        <v>41.700539448814169</v>
      </c>
      <c r="H304" s="17">
        <v>-31.180588823999997</v>
      </c>
      <c r="I304" s="5">
        <v>-31.289000000000001</v>
      </c>
      <c r="J304" s="17">
        <v>-33.42116</v>
      </c>
      <c r="K304" s="17">
        <v>-31.171096519999999</v>
      </c>
      <c r="N304"/>
      <c r="O304"/>
      <c r="P304"/>
      <c r="AC304" s="10"/>
      <c r="AD304" s="10"/>
      <c r="AE304" s="10"/>
      <c r="AF304" s="15">
        <f t="shared" si="55"/>
        <v>-33.274230029411783</v>
      </c>
      <c r="AG304" s="10">
        <f t="shared" si="56"/>
        <v>-33.950915324619352</v>
      </c>
      <c r="AH304" s="10">
        <f t="shared" si="57"/>
        <v>-32.597544734204213</v>
      </c>
      <c r="AK304" s="38">
        <f t="shared" si="58"/>
        <v>-31.180450663590779</v>
      </c>
      <c r="AL304" s="38">
        <f t="shared" si="59"/>
        <v>-31.304391477777763</v>
      </c>
      <c r="AM304" s="38">
        <f t="shared" si="60"/>
        <v>-31.056509849403795</v>
      </c>
      <c r="AN304" s="38">
        <f t="shared" si="61"/>
        <v>-31.428332291964743</v>
      </c>
      <c r="AO304" s="38">
        <f t="shared" si="62"/>
        <v>-30.932569035216815</v>
      </c>
      <c r="AP304" s="38">
        <f t="shared" si="63"/>
        <v>-31.552273106151727</v>
      </c>
      <c r="AQ304" s="38">
        <f t="shared" si="64"/>
        <v>-30.808628221029831</v>
      </c>
    </row>
    <row r="305" spans="1:43">
      <c r="A305" s="3">
        <v>304</v>
      </c>
      <c r="B305" s="98">
        <v>40094</v>
      </c>
      <c r="C305" s="8">
        <v>7.0000000000000007E-2</v>
      </c>
      <c r="D305" s="5">
        <v>62</v>
      </c>
      <c r="E305" s="36" t="s">
        <v>39</v>
      </c>
      <c r="F305" s="17">
        <v>-33.241039999999998</v>
      </c>
      <c r="G305" s="33">
        <v>40.187946284887907</v>
      </c>
      <c r="H305" s="17">
        <v>-31.084561151999999</v>
      </c>
      <c r="I305" s="5">
        <v>-31.289000000000001</v>
      </c>
      <c r="J305" s="17">
        <v>-33.339559999999999</v>
      </c>
      <c r="K305" s="17">
        <v>-31.089741320000002</v>
      </c>
      <c r="N305"/>
      <c r="O305"/>
      <c r="P305"/>
      <c r="AC305" s="10"/>
      <c r="AD305" s="10"/>
      <c r="AE305" s="10"/>
      <c r="AF305" s="15">
        <f t="shared" si="55"/>
        <v>-33.274230029411783</v>
      </c>
      <c r="AG305" s="10">
        <f t="shared" si="56"/>
        <v>-33.950915324619352</v>
      </c>
      <c r="AH305" s="10">
        <f t="shared" si="57"/>
        <v>-32.597544734204213</v>
      </c>
      <c r="AK305" s="38">
        <f t="shared" si="58"/>
        <v>-31.180450663590779</v>
      </c>
      <c r="AL305" s="38">
        <f t="shared" si="59"/>
        <v>-31.304391477777763</v>
      </c>
      <c r="AM305" s="38">
        <f t="shared" si="60"/>
        <v>-31.056509849403795</v>
      </c>
      <c r="AN305" s="38">
        <f t="shared" si="61"/>
        <v>-31.428332291964743</v>
      </c>
      <c r="AO305" s="38">
        <f t="shared" si="62"/>
        <v>-30.932569035216815</v>
      </c>
      <c r="AP305" s="38">
        <f t="shared" si="63"/>
        <v>-31.552273106151727</v>
      </c>
      <c r="AQ305" s="38">
        <f t="shared" si="64"/>
        <v>-30.808628221029831</v>
      </c>
    </row>
    <row r="306" spans="1:43">
      <c r="A306" s="3">
        <v>305</v>
      </c>
      <c r="B306" s="98">
        <v>40094</v>
      </c>
      <c r="C306" s="8">
        <v>6.3E-2</v>
      </c>
      <c r="D306" s="5">
        <v>78</v>
      </c>
      <c r="E306" s="36" t="s">
        <v>41</v>
      </c>
      <c r="F306" s="17">
        <v>-33.213830000000002</v>
      </c>
      <c r="G306" s="33">
        <v>38.554903359857171</v>
      </c>
      <c r="H306" s="17">
        <v>-31.057111704</v>
      </c>
      <c r="I306" s="5">
        <v>-31.289000000000001</v>
      </c>
      <c r="J306" s="17">
        <v>-33.327779999999997</v>
      </c>
      <c r="K306" s="17">
        <v>-31.077996659999997</v>
      </c>
      <c r="N306"/>
      <c r="O306"/>
      <c r="P306"/>
      <c r="AC306" s="10"/>
      <c r="AD306" s="10"/>
      <c r="AE306" s="10"/>
      <c r="AF306" s="15">
        <f t="shared" si="55"/>
        <v>-33.274230029411783</v>
      </c>
      <c r="AG306" s="10">
        <f t="shared" si="56"/>
        <v>-33.950915324619352</v>
      </c>
      <c r="AH306" s="10">
        <f t="shared" si="57"/>
        <v>-32.597544734204213</v>
      </c>
      <c r="AK306" s="38">
        <f t="shared" si="58"/>
        <v>-31.180450663590779</v>
      </c>
      <c r="AL306" s="38">
        <f t="shared" si="59"/>
        <v>-31.304391477777763</v>
      </c>
      <c r="AM306" s="38">
        <f t="shared" si="60"/>
        <v>-31.056509849403795</v>
      </c>
      <c r="AN306" s="38">
        <f t="shared" si="61"/>
        <v>-31.428332291964743</v>
      </c>
      <c r="AO306" s="38">
        <f t="shared" si="62"/>
        <v>-30.932569035216815</v>
      </c>
      <c r="AP306" s="38">
        <f t="shared" si="63"/>
        <v>-31.552273106151727</v>
      </c>
      <c r="AQ306" s="38">
        <f t="shared" si="64"/>
        <v>-30.808628221029831</v>
      </c>
    </row>
    <row r="307" spans="1:43">
      <c r="A307" s="3">
        <v>306</v>
      </c>
      <c r="B307" s="98">
        <v>40094</v>
      </c>
      <c r="C307" s="8">
        <v>5.2999999999999999E-2</v>
      </c>
      <c r="D307" s="5">
        <v>88</v>
      </c>
      <c r="E307" s="36" t="s">
        <v>43</v>
      </c>
      <c r="F307" s="17">
        <v>-33.161749999999998</v>
      </c>
      <c r="G307" s="33">
        <v>40.310720309537139</v>
      </c>
      <c r="H307" s="17">
        <v>-31.004573399999998</v>
      </c>
      <c r="I307" s="5">
        <v>-31.289000000000001</v>
      </c>
      <c r="J307" s="17">
        <v>-33.29074</v>
      </c>
      <c r="K307" s="17">
        <v>-31.041067779999999</v>
      </c>
      <c r="N307"/>
      <c r="O307"/>
      <c r="P307"/>
      <c r="AC307" s="10"/>
      <c r="AD307" s="10"/>
      <c r="AE307" s="10"/>
      <c r="AF307" s="15">
        <f t="shared" si="55"/>
        <v>-33.274230029411783</v>
      </c>
      <c r="AG307" s="10">
        <f t="shared" si="56"/>
        <v>-33.950915324619352</v>
      </c>
      <c r="AH307" s="10">
        <f t="shared" si="57"/>
        <v>-32.597544734204213</v>
      </c>
      <c r="AK307" s="38">
        <f t="shared" si="58"/>
        <v>-31.180450663590779</v>
      </c>
      <c r="AL307" s="38">
        <f t="shared" si="59"/>
        <v>-31.304391477777763</v>
      </c>
      <c r="AM307" s="38">
        <f t="shared" si="60"/>
        <v>-31.056509849403795</v>
      </c>
      <c r="AN307" s="38">
        <f t="shared" si="61"/>
        <v>-31.428332291964743</v>
      </c>
      <c r="AO307" s="38">
        <f t="shared" si="62"/>
        <v>-30.932569035216815</v>
      </c>
      <c r="AP307" s="38">
        <f t="shared" si="63"/>
        <v>-31.552273106151727</v>
      </c>
      <c r="AQ307" s="38">
        <f t="shared" si="64"/>
        <v>-30.808628221029831</v>
      </c>
    </row>
    <row r="308" spans="1:43">
      <c r="A308" s="3">
        <v>307</v>
      </c>
      <c r="B308" s="98">
        <v>40094</v>
      </c>
      <c r="C308" s="8">
        <v>7.1999999999999995E-2</v>
      </c>
      <c r="D308" s="5">
        <v>96</v>
      </c>
      <c r="E308" s="36" t="s">
        <v>32</v>
      </c>
      <c r="F308" s="17">
        <v>-33.155000000000001</v>
      </c>
      <c r="G308" s="33">
        <v>42.552840399516228</v>
      </c>
      <c r="H308" s="17">
        <v>-30.997764000000004</v>
      </c>
      <c r="I308" s="5">
        <v>-31.289000000000001</v>
      </c>
      <c r="J308" s="17">
        <v>-33.244459999999997</v>
      </c>
      <c r="K308" s="17">
        <v>-30.994926619999994</v>
      </c>
      <c r="N308"/>
      <c r="O308"/>
      <c r="P308"/>
      <c r="AC308" s="10"/>
      <c r="AD308" s="10"/>
      <c r="AE308" s="10"/>
      <c r="AF308" s="15">
        <f t="shared" si="55"/>
        <v>-33.274230029411783</v>
      </c>
      <c r="AG308" s="10">
        <f t="shared" si="56"/>
        <v>-33.950915324619352</v>
      </c>
      <c r="AH308" s="10">
        <f t="shared" si="57"/>
        <v>-32.597544734204213</v>
      </c>
      <c r="AK308" s="38">
        <f t="shared" si="58"/>
        <v>-31.180450663590779</v>
      </c>
      <c r="AL308" s="38">
        <f t="shared" si="59"/>
        <v>-31.304391477777763</v>
      </c>
      <c r="AM308" s="38">
        <f t="shared" si="60"/>
        <v>-31.056509849403795</v>
      </c>
      <c r="AN308" s="38">
        <f t="shared" si="61"/>
        <v>-31.428332291964743</v>
      </c>
      <c r="AO308" s="38">
        <f t="shared" si="62"/>
        <v>-30.932569035216815</v>
      </c>
      <c r="AP308" s="38">
        <f t="shared" si="63"/>
        <v>-31.552273106151727</v>
      </c>
      <c r="AQ308" s="38">
        <f t="shared" si="64"/>
        <v>-30.808628221029831</v>
      </c>
    </row>
    <row r="309" spans="1:43" s="47" customFormat="1">
      <c r="A309" s="3">
        <v>308</v>
      </c>
      <c r="B309" s="45">
        <v>40098</v>
      </c>
      <c r="C309" s="7">
        <v>6.3E-2</v>
      </c>
      <c r="D309" s="167">
        <v>5</v>
      </c>
      <c r="E309" s="168" t="s">
        <v>28</v>
      </c>
      <c r="F309" s="22">
        <v>-33.12567</v>
      </c>
      <c r="G309" s="22">
        <v>40.50561809226582</v>
      </c>
      <c r="H309" s="60">
        <f>(1.0049*F309)+2.0777</f>
        <v>-31.210285782999996</v>
      </c>
      <c r="I309" s="5">
        <v>-31.289000000000001</v>
      </c>
      <c r="J309" s="22">
        <v>-33.12567</v>
      </c>
      <c r="K309" s="60">
        <v>-31.210285782999996</v>
      </c>
      <c r="L309" s="51" t="s">
        <v>179</v>
      </c>
      <c r="M309" s="51"/>
      <c r="N309" s="51"/>
      <c r="O309" s="51"/>
      <c r="P309" s="51"/>
      <c r="AF309" s="170">
        <f t="shared" si="55"/>
        <v>-33.274230029411783</v>
      </c>
      <c r="AG309" s="169">
        <f t="shared" si="56"/>
        <v>-33.950915324619352</v>
      </c>
      <c r="AH309" s="169">
        <f t="shared" si="57"/>
        <v>-32.597544734204213</v>
      </c>
      <c r="AK309" s="158">
        <f t="shared" si="58"/>
        <v>-31.180450663590779</v>
      </c>
      <c r="AL309" s="158">
        <f t="shared" si="59"/>
        <v>-31.304391477777763</v>
      </c>
      <c r="AM309" s="158">
        <f t="shared" si="60"/>
        <v>-31.056509849403795</v>
      </c>
      <c r="AN309" s="158">
        <f t="shared" si="61"/>
        <v>-31.428332291964743</v>
      </c>
      <c r="AO309" s="158">
        <f t="shared" si="62"/>
        <v>-30.932569035216815</v>
      </c>
      <c r="AP309" s="158">
        <f t="shared" si="63"/>
        <v>-31.552273106151727</v>
      </c>
      <c r="AQ309" s="158">
        <f t="shared" si="64"/>
        <v>-30.808628221029831</v>
      </c>
    </row>
    <row r="310" spans="1:43" s="47" customFormat="1">
      <c r="A310" s="3">
        <v>309</v>
      </c>
      <c r="B310" s="45">
        <v>40098</v>
      </c>
      <c r="C310" s="7">
        <v>9.2999999999999999E-2</v>
      </c>
      <c r="D310" s="167">
        <v>21</v>
      </c>
      <c r="E310" s="168" t="s">
        <v>34</v>
      </c>
      <c r="F310" s="22">
        <v>-33.236849999999997</v>
      </c>
      <c r="G310" s="22">
        <v>41.445600456565664</v>
      </c>
      <c r="H310" s="22">
        <v>-31.322010564999992</v>
      </c>
      <c r="I310" s="5">
        <v>-31.289000000000001</v>
      </c>
      <c r="J310" s="22">
        <v>-33.236849999999997</v>
      </c>
      <c r="K310" s="22">
        <v>-31.322010564999992</v>
      </c>
      <c r="L310" s="51" t="s">
        <v>179</v>
      </c>
      <c r="M310" s="51"/>
      <c r="N310" s="51"/>
      <c r="O310" s="51"/>
      <c r="P310" s="51"/>
      <c r="AF310" s="170">
        <f t="shared" si="55"/>
        <v>-33.274230029411783</v>
      </c>
      <c r="AG310" s="169">
        <f t="shared" si="56"/>
        <v>-33.950915324619352</v>
      </c>
      <c r="AH310" s="169">
        <f t="shared" si="57"/>
        <v>-32.597544734204213</v>
      </c>
      <c r="AK310" s="158">
        <f t="shared" si="58"/>
        <v>-31.180450663590779</v>
      </c>
      <c r="AL310" s="158">
        <f t="shared" si="59"/>
        <v>-31.304391477777763</v>
      </c>
      <c r="AM310" s="158">
        <f t="shared" si="60"/>
        <v>-31.056509849403795</v>
      </c>
      <c r="AN310" s="158">
        <f t="shared" si="61"/>
        <v>-31.428332291964743</v>
      </c>
      <c r="AO310" s="158">
        <f t="shared" si="62"/>
        <v>-30.932569035216815</v>
      </c>
      <c r="AP310" s="158">
        <f t="shared" si="63"/>
        <v>-31.552273106151727</v>
      </c>
      <c r="AQ310" s="158">
        <f t="shared" si="64"/>
        <v>-30.808628221029831</v>
      </c>
    </row>
    <row r="311" spans="1:43" s="47" customFormat="1">
      <c r="A311" s="3">
        <v>310</v>
      </c>
      <c r="B311" s="45">
        <v>40098</v>
      </c>
      <c r="C311" s="7">
        <v>6.3E-2</v>
      </c>
      <c r="D311" s="167">
        <v>38</v>
      </c>
      <c r="E311" s="168" t="s">
        <v>173</v>
      </c>
      <c r="F311" s="22">
        <v>-32.9724</v>
      </c>
      <c r="G311" s="22">
        <v>38.017825940530138</v>
      </c>
      <c r="H311" s="22">
        <v>-31.056264759999998</v>
      </c>
      <c r="I311" s="5">
        <v>-31.289000000000001</v>
      </c>
      <c r="J311" s="22">
        <v>-32.9724</v>
      </c>
      <c r="K311" s="22">
        <v>-31.056264759999998</v>
      </c>
      <c r="L311" s="51" t="s">
        <v>179</v>
      </c>
      <c r="M311" s="51"/>
      <c r="N311" s="51"/>
      <c r="O311" s="51"/>
      <c r="P311" s="51"/>
      <c r="AF311" s="170">
        <f t="shared" si="55"/>
        <v>-33.274230029411783</v>
      </c>
      <c r="AG311" s="169">
        <f t="shared" si="56"/>
        <v>-33.950915324619352</v>
      </c>
      <c r="AH311" s="169">
        <f t="shared" si="57"/>
        <v>-32.597544734204213</v>
      </c>
      <c r="AK311" s="158">
        <f t="shared" si="58"/>
        <v>-31.180450663590779</v>
      </c>
      <c r="AL311" s="158">
        <f t="shared" si="59"/>
        <v>-31.304391477777763</v>
      </c>
      <c r="AM311" s="158">
        <f t="shared" si="60"/>
        <v>-31.056509849403795</v>
      </c>
      <c r="AN311" s="158">
        <f t="shared" si="61"/>
        <v>-31.428332291964743</v>
      </c>
      <c r="AO311" s="158">
        <f t="shared" si="62"/>
        <v>-30.932569035216815</v>
      </c>
      <c r="AP311" s="158">
        <f t="shared" si="63"/>
        <v>-31.552273106151727</v>
      </c>
      <c r="AQ311" s="158">
        <f t="shared" si="64"/>
        <v>-30.808628221029831</v>
      </c>
    </row>
    <row r="312" spans="1:43" s="47" customFormat="1">
      <c r="A312" s="3">
        <v>311</v>
      </c>
      <c r="B312" s="45">
        <v>40098</v>
      </c>
      <c r="C312" s="7">
        <v>9.2999999999999999E-2</v>
      </c>
      <c r="D312" s="167">
        <v>43</v>
      </c>
      <c r="E312" s="168" t="s">
        <v>37</v>
      </c>
      <c r="F312" s="22">
        <v>-33.070059999999998</v>
      </c>
      <c r="G312" s="22">
        <v>39.811862981785467</v>
      </c>
      <c r="H312" s="22">
        <v>-31.154403293999998</v>
      </c>
      <c r="I312" s="5">
        <v>-31.289000000000001</v>
      </c>
      <c r="J312" s="22">
        <v>-33.070059999999998</v>
      </c>
      <c r="K312" s="22">
        <v>-31.154403293999998</v>
      </c>
      <c r="L312" s="51" t="s">
        <v>179</v>
      </c>
      <c r="M312" s="51"/>
      <c r="N312" s="51"/>
      <c r="O312" s="51"/>
      <c r="P312" s="51"/>
      <c r="AF312" s="170">
        <f t="shared" si="55"/>
        <v>-33.274230029411783</v>
      </c>
      <c r="AG312" s="169">
        <f t="shared" si="56"/>
        <v>-33.950915324619352</v>
      </c>
      <c r="AH312" s="169">
        <f t="shared" si="57"/>
        <v>-32.597544734204213</v>
      </c>
      <c r="AK312" s="158">
        <f t="shared" si="58"/>
        <v>-31.180450663590779</v>
      </c>
      <c r="AL312" s="158">
        <f t="shared" si="59"/>
        <v>-31.304391477777763</v>
      </c>
      <c r="AM312" s="158">
        <f t="shared" si="60"/>
        <v>-31.056509849403795</v>
      </c>
      <c r="AN312" s="158">
        <f t="shared" si="61"/>
        <v>-31.428332291964743</v>
      </c>
      <c r="AO312" s="158">
        <f t="shared" si="62"/>
        <v>-30.932569035216815</v>
      </c>
      <c r="AP312" s="158">
        <f t="shared" si="63"/>
        <v>-31.552273106151727</v>
      </c>
      <c r="AQ312" s="158">
        <f t="shared" si="64"/>
        <v>-30.808628221029831</v>
      </c>
    </row>
    <row r="313" spans="1:43" s="47" customFormat="1">
      <c r="A313" s="3">
        <v>312</v>
      </c>
      <c r="B313" s="45">
        <v>40101</v>
      </c>
      <c r="C313" s="7">
        <v>7.3999999999999996E-2</v>
      </c>
      <c r="D313" s="167">
        <v>69</v>
      </c>
      <c r="E313" s="168" t="s">
        <v>176</v>
      </c>
      <c r="F313" s="22">
        <v>-32.784849999999999</v>
      </c>
      <c r="G313" s="22">
        <v>41.240027000897641</v>
      </c>
      <c r="H313" s="22">
        <v>-31.134498815000001</v>
      </c>
      <c r="I313" s="5">
        <v>-31.289000000000001</v>
      </c>
      <c r="J313" s="22">
        <v>-32.784849999999999</v>
      </c>
      <c r="K313" s="22">
        <v>-31.134498815000001</v>
      </c>
      <c r="L313" s="51" t="s">
        <v>179</v>
      </c>
      <c r="M313" s="51"/>
      <c r="N313" s="51"/>
      <c r="O313" s="51"/>
      <c r="P313" s="51"/>
      <c r="AF313" s="170">
        <f t="shared" si="55"/>
        <v>-33.274230029411783</v>
      </c>
      <c r="AG313" s="169">
        <f t="shared" si="56"/>
        <v>-33.950915324619352</v>
      </c>
      <c r="AH313" s="169">
        <f t="shared" si="57"/>
        <v>-32.597544734204213</v>
      </c>
      <c r="AK313" s="158">
        <f t="shared" si="58"/>
        <v>-31.180450663590779</v>
      </c>
      <c r="AL313" s="158">
        <f t="shared" si="59"/>
        <v>-31.304391477777763</v>
      </c>
      <c r="AM313" s="158">
        <f t="shared" si="60"/>
        <v>-31.056509849403795</v>
      </c>
      <c r="AN313" s="158">
        <f t="shared" si="61"/>
        <v>-31.428332291964743</v>
      </c>
      <c r="AO313" s="158">
        <f t="shared" si="62"/>
        <v>-30.932569035216815</v>
      </c>
      <c r="AP313" s="158">
        <f t="shared" si="63"/>
        <v>-31.552273106151727</v>
      </c>
      <c r="AQ313" s="158">
        <f t="shared" si="64"/>
        <v>-30.808628221029831</v>
      </c>
    </row>
    <row r="314" spans="1:43" s="47" customFormat="1">
      <c r="A314" s="3">
        <v>313</v>
      </c>
      <c r="B314" s="45">
        <v>40101</v>
      </c>
      <c r="C314" s="7">
        <v>5.8999999999999997E-2</v>
      </c>
      <c r="D314" s="167">
        <v>78</v>
      </c>
      <c r="E314" s="168" t="s">
        <v>41</v>
      </c>
      <c r="F314" s="22">
        <v>-32.649450000000002</v>
      </c>
      <c r="G314" s="22">
        <v>40.574066406547708</v>
      </c>
      <c r="H314" s="22">
        <v>-30.996675154999998</v>
      </c>
      <c r="I314" s="5">
        <v>-31.289000000000001</v>
      </c>
      <c r="J314" s="22">
        <v>-32.649450000000002</v>
      </c>
      <c r="K314" s="22">
        <v>-30.996675154999998</v>
      </c>
      <c r="L314" s="51" t="s">
        <v>179</v>
      </c>
      <c r="M314" s="51"/>
      <c r="N314" s="51"/>
      <c r="O314" s="51"/>
      <c r="P314" s="51"/>
      <c r="AF314" s="170">
        <f t="shared" si="55"/>
        <v>-33.274230029411783</v>
      </c>
      <c r="AG314" s="169">
        <f t="shared" si="56"/>
        <v>-33.950915324619352</v>
      </c>
      <c r="AH314" s="169">
        <f t="shared" si="57"/>
        <v>-32.597544734204213</v>
      </c>
      <c r="AK314" s="158">
        <f t="shared" si="58"/>
        <v>-31.180450663590779</v>
      </c>
      <c r="AL314" s="158">
        <f t="shared" si="59"/>
        <v>-31.304391477777763</v>
      </c>
      <c r="AM314" s="158">
        <f t="shared" si="60"/>
        <v>-31.056509849403795</v>
      </c>
      <c r="AN314" s="158">
        <f t="shared" si="61"/>
        <v>-31.428332291964743</v>
      </c>
      <c r="AO314" s="158">
        <f t="shared" si="62"/>
        <v>-30.932569035216815</v>
      </c>
      <c r="AP314" s="158">
        <f t="shared" si="63"/>
        <v>-31.552273106151727</v>
      </c>
      <c r="AQ314" s="158">
        <f t="shared" si="64"/>
        <v>-30.808628221029831</v>
      </c>
    </row>
    <row r="315" spans="1:43" s="47" customFormat="1">
      <c r="A315" s="3">
        <v>314</v>
      </c>
      <c r="B315" s="45">
        <v>40101</v>
      </c>
      <c r="C315" s="7">
        <v>8.5000000000000006E-2</v>
      </c>
      <c r="D315" s="167">
        <v>88</v>
      </c>
      <c r="E315" s="168" t="s">
        <v>43</v>
      </c>
      <c r="F315" s="22">
        <v>-33.074959999999997</v>
      </c>
      <c r="G315" s="22">
        <v>39.480629320837757</v>
      </c>
      <c r="H315" s="22">
        <v>-31.429801783999999</v>
      </c>
      <c r="I315" s="5">
        <v>-31.289000000000001</v>
      </c>
      <c r="J315" s="22">
        <v>-33.074959999999997</v>
      </c>
      <c r="K315" s="22">
        <v>-31.429801783999999</v>
      </c>
      <c r="L315" s="51" t="s">
        <v>179</v>
      </c>
      <c r="M315" s="51"/>
      <c r="N315" s="51"/>
      <c r="O315" s="51"/>
      <c r="P315" s="51"/>
      <c r="AF315" s="170">
        <f t="shared" si="55"/>
        <v>-33.274230029411783</v>
      </c>
      <c r="AG315" s="169">
        <f t="shared" si="56"/>
        <v>-33.950915324619352</v>
      </c>
      <c r="AH315" s="169">
        <f t="shared" si="57"/>
        <v>-32.597544734204213</v>
      </c>
      <c r="AK315" s="158">
        <f t="shared" si="58"/>
        <v>-31.180450663590779</v>
      </c>
      <c r="AL315" s="158">
        <f t="shared" si="59"/>
        <v>-31.304391477777763</v>
      </c>
      <c r="AM315" s="158">
        <f t="shared" si="60"/>
        <v>-31.056509849403795</v>
      </c>
      <c r="AN315" s="158">
        <f t="shared" si="61"/>
        <v>-31.428332291964743</v>
      </c>
      <c r="AO315" s="158">
        <f t="shared" si="62"/>
        <v>-30.932569035216815</v>
      </c>
      <c r="AP315" s="158">
        <f t="shared" si="63"/>
        <v>-31.552273106151727</v>
      </c>
      <c r="AQ315" s="158">
        <f t="shared" si="64"/>
        <v>-30.808628221029831</v>
      </c>
    </row>
    <row r="316" spans="1:43" s="47" customFormat="1">
      <c r="A316" s="3">
        <v>315</v>
      </c>
      <c r="B316" s="45">
        <v>40101</v>
      </c>
      <c r="C316" s="7">
        <v>0.06</v>
      </c>
      <c r="D316" s="167">
        <v>96</v>
      </c>
      <c r="E316" s="168" t="s">
        <v>32</v>
      </c>
      <c r="F316" s="22">
        <v>-32.93609</v>
      </c>
      <c r="G316" s="22">
        <v>39.627614726438232</v>
      </c>
      <c r="H316" s="22">
        <v>-31.288446010999998</v>
      </c>
      <c r="I316" s="5">
        <v>-31.289000000000001</v>
      </c>
      <c r="J316" s="22">
        <v>-32.93609</v>
      </c>
      <c r="K316" s="22">
        <v>-31.288446010999998</v>
      </c>
      <c r="L316" s="51" t="s">
        <v>179</v>
      </c>
      <c r="M316" s="51"/>
      <c r="N316" s="51"/>
      <c r="O316" s="51"/>
      <c r="P316" s="51"/>
      <c r="AF316" s="170">
        <f t="shared" si="55"/>
        <v>-33.274230029411783</v>
      </c>
      <c r="AG316" s="169">
        <f t="shared" si="56"/>
        <v>-33.950915324619352</v>
      </c>
      <c r="AH316" s="169">
        <f t="shared" si="57"/>
        <v>-32.597544734204213</v>
      </c>
      <c r="AK316" s="158">
        <f t="shared" si="58"/>
        <v>-31.180450663590779</v>
      </c>
      <c r="AL316" s="158">
        <f t="shared" si="59"/>
        <v>-31.304391477777763</v>
      </c>
      <c r="AM316" s="158">
        <f t="shared" si="60"/>
        <v>-31.056509849403795</v>
      </c>
      <c r="AN316" s="158">
        <f t="shared" si="61"/>
        <v>-31.428332291964743</v>
      </c>
      <c r="AO316" s="158">
        <f t="shared" si="62"/>
        <v>-30.932569035216815</v>
      </c>
      <c r="AP316" s="158">
        <f t="shared" si="63"/>
        <v>-31.552273106151727</v>
      </c>
      <c r="AQ316" s="158">
        <f t="shared" si="64"/>
        <v>-30.808628221029831</v>
      </c>
    </row>
    <row r="317" spans="1:43">
      <c r="A317" s="3">
        <v>316</v>
      </c>
      <c r="B317" s="28">
        <v>40108</v>
      </c>
      <c r="C317" s="8">
        <v>7.9000000000000001E-2</v>
      </c>
      <c r="D317" s="5">
        <v>16</v>
      </c>
      <c r="E317" s="36" t="s">
        <v>187</v>
      </c>
      <c r="F317" s="17">
        <v>-33.039319999999996</v>
      </c>
      <c r="G317" s="17">
        <v>40.836511594206129</v>
      </c>
      <c r="H317" s="17">
        <v>-31.088222763999994</v>
      </c>
      <c r="I317" s="5">
        <v>-31.289000000000001</v>
      </c>
      <c r="J317" s="17">
        <v>-33.039319999999996</v>
      </c>
      <c r="K317" s="17">
        <v>-31.088222763999994</v>
      </c>
      <c r="AF317" s="15">
        <f t="shared" si="55"/>
        <v>-33.274230029411783</v>
      </c>
      <c r="AG317" s="174">
        <f t="shared" si="56"/>
        <v>-33.950915324619352</v>
      </c>
      <c r="AH317" s="174">
        <f t="shared" si="57"/>
        <v>-32.597544734204213</v>
      </c>
      <c r="AI317" s="172"/>
      <c r="AJ317" s="172"/>
      <c r="AK317" s="173">
        <f t="shared" si="58"/>
        <v>-31.180450663590779</v>
      </c>
      <c r="AL317" s="173">
        <f t="shared" si="59"/>
        <v>-31.304391477777763</v>
      </c>
      <c r="AM317" s="173">
        <f t="shared" si="60"/>
        <v>-31.056509849403795</v>
      </c>
      <c r="AN317" s="173">
        <f t="shared" si="61"/>
        <v>-31.428332291964743</v>
      </c>
      <c r="AO317" s="173">
        <f t="shared" si="62"/>
        <v>-30.932569035216815</v>
      </c>
      <c r="AP317" s="173">
        <f t="shared" si="63"/>
        <v>-31.552273106151727</v>
      </c>
      <c r="AQ317" s="173">
        <f t="shared" si="64"/>
        <v>-30.808628221029831</v>
      </c>
    </row>
    <row r="318" spans="1:43">
      <c r="A318" s="3">
        <v>317</v>
      </c>
      <c r="B318" s="28">
        <v>40108</v>
      </c>
      <c r="C318" s="8">
        <v>7.5999999999999998E-2</v>
      </c>
      <c r="D318" s="5">
        <v>61</v>
      </c>
      <c r="E318" s="36" t="s">
        <v>188</v>
      </c>
      <c r="F318" s="17">
        <v>-33.17991</v>
      </c>
      <c r="G318" s="17">
        <v>42.186331548091417</v>
      </c>
      <c r="H318" s="17">
        <v>-31.229895307</v>
      </c>
      <c r="I318" s="5">
        <v>-31.289000000000001</v>
      </c>
      <c r="J318" s="17">
        <v>-33.17991</v>
      </c>
      <c r="K318" s="17">
        <v>-31.229895307</v>
      </c>
      <c r="M318" s="69">
        <v>-31.414167099999993</v>
      </c>
      <c r="N318" s="5"/>
      <c r="O318" s="17"/>
      <c r="AF318" s="15">
        <f t="shared" si="55"/>
        <v>-33.274230029411783</v>
      </c>
      <c r="AG318" s="174">
        <f t="shared" si="56"/>
        <v>-33.950915324619352</v>
      </c>
      <c r="AH318" s="174">
        <f t="shared" si="57"/>
        <v>-32.597544734204213</v>
      </c>
      <c r="AI318" s="172"/>
      <c r="AJ318" s="172"/>
      <c r="AK318" s="173">
        <f t="shared" si="58"/>
        <v>-31.180450663590779</v>
      </c>
      <c r="AL318" s="173">
        <f t="shared" si="59"/>
        <v>-31.304391477777763</v>
      </c>
      <c r="AM318" s="173">
        <f t="shared" si="60"/>
        <v>-31.056509849403795</v>
      </c>
      <c r="AN318" s="173">
        <f t="shared" si="61"/>
        <v>-31.428332291964743</v>
      </c>
      <c r="AO318" s="173">
        <f t="shared" si="62"/>
        <v>-30.932569035216815</v>
      </c>
      <c r="AP318" s="173">
        <f t="shared" si="63"/>
        <v>-31.552273106151727</v>
      </c>
      <c r="AQ318" s="173">
        <f t="shared" si="64"/>
        <v>-30.808628221029831</v>
      </c>
    </row>
    <row r="319" spans="1:43">
      <c r="A319" s="3">
        <v>318</v>
      </c>
      <c r="B319" s="28">
        <v>40108</v>
      </c>
      <c r="C319" s="8">
        <v>0.06</v>
      </c>
      <c r="D319" s="5">
        <v>106</v>
      </c>
      <c r="E319" s="36" t="s">
        <v>189</v>
      </c>
      <c r="F319" s="17">
        <v>-33.118609999999997</v>
      </c>
      <c r="G319" s="17">
        <v>41.194904932592408</v>
      </c>
      <c r="H319" s="17">
        <v>-31.168123296999994</v>
      </c>
      <c r="I319" s="5">
        <v>-31.289000000000001</v>
      </c>
      <c r="J319" s="17">
        <v>-33.118609999999997</v>
      </c>
      <c r="K319" s="17">
        <v>-31.168123296999994</v>
      </c>
      <c r="M319" s="17">
        <v>-31.392390460000001</v>
      </c>
      <c r="N319" s="5"/>
      <c r="O319" s="17"/>
      <c r="AF319" s="15">
        <f t="shared" si="55"/>
        <v>-33.274230029411783</v>
      </c>
      <c r="AG319" s="174">
        <f t="shared" si="56"/>
        <v>-33.950915324619352</v>
      </c>
      <c r="AH319" s="174">
        <f t="shared" si="57"/>
        <v>-32.597544734204213</v>
      </c>
      <c r="AI319" s="172"/>
      <c r="AJ319" s="172"/>
      <c r="AK319" s="173">
        <f t="shared" si="58"/>
        <v>-31.180450663590779</v>
      </c>
      <c r="AL319" s="173">
        <f t="shared" si="59"/>
        <v>-31.304391477777763</v>
      </c>
      <c r="AM319" s="173">
        <f t="shared" si="60"/>
        <v>-31.056509849403795</v>
      </c>
      <c r="AN319" s="173">
        <f t="shared" si="61"/>
        <v>-31.428332291964743</v>
      </c>
      <c r="AO319" s="173">
        <f t="shared" si="62"/>
        <v>-30.932569035216815</v>
      </c>
      <c r="AP319" s="173">
        <f t="shared" si="63"/>
        <v>-31.552273106151727</v>
      </c>
      <c r="AQ319" s="173">
        <f t="shared" si="64"/>
        <v>-30.808628221029831</v>
      </c>
    </row>
    <row r="320" spans="1:43">
      <c r="A320" s="3">
        <v>319</v>
      </c>
      <c r="B320" s="67">
        <v>40113</v>
      </c>
      <c r="C320" s="77">
        <v>6.4000000000000001E-2</v>
      </c>
      <c r="D320" s="72">
        <v>16</v>
      </c>
      <c r="E320" s="147" t="s">
        <v>193</v>
      </c>
      <c r="F320" s="69">
        <v>-32.822389999999999</v>
      </c>
      <c r="G320" s="69">
        <v>41.055325410021439</v>
      </c>
      <c r="H320" s="69">
        <v>-31.076713472999998</v>
      </c>
      <c r="I320" s="5">
        <v>-31.289000000000001</v>
      </c>
      <c r="J320" s="69">
        <v>-32.925159999999998</v>
      </c>
      <c r="K320" s="69">
        <v>-31.0728987</v>
      </c>
      <c r="M320" s="17">
        <v>-31.365731480999997</v>
      </c>
      <c r="N320" s="5"/>
      <c r="O320" s="17"/>
      <c r="AF320" s="15">
        <f t="shared" si="55"/>
        <v>-33.274230029411783</v>
      </c>
      <c r="AG320" s="174">
        <f t="shared" si="56"/>
        <v>-33.950915324619352</v>
      </c>
      <c r="AH320" s="174">
        <f t="shared" si="57"/>
        <v>-32.597544734204213</v>
      </c>
      <c r="AI320" s="172"/>
      <c r="AJ320" s="172"/>
      <c r="AK320" s="173">
        <f t="shared" si="58"/>
        <v>-31.180450663590779</v>
      </c>
      <c r="AL320" s="173">
        <f t="shared" si="59"/>
        <v>-31.304391477777763</v>
      </c>
      <c r="AM320" s="173">
        <f t="shared" si="60"/>
        <v>-31.056509849403795</v>
      </c>
      <c r="AN320" s="173">
        <f t="shared" si="61"/>
        <v>-31.428332291964743</v>
      </c>
      <c r="AO320" s="173">
        <f t="shared" si="62"/>
        <v>-30.932569035216815</v>
      </c>
      <c r="AP320" s="173">
        <f t="shared" si="63"/>
        <v>-31.552273106151727</v>
      </c>
      <c r="AQ320" s="173">
        <f t="shared" si="64"/>
        <v>-30.808628221029831</v>
      </c>
    </row>
    <row r="321" spans="1:43">
      <c r="A321" s="3">
        <v>320</v>
      </c>
      <c r="B321" s="67">
        <v>40113</v>
      </c>
      <c r="C321" s="77">
        <v>5.8000000000000003E-2</v>
      </c>
      <c r="D321" s="72">
        <v>61</v>
      </c>
      <c r="E321" s="147" t="s">
        <v>194</v>
      </c>
      <c r="F321" s="69">
        <v>-32.80453</v>
      </c>
      <c r="G321" s="69">
        <v>40.560683931941782</v>
      </c>
      <c r="H321" s="69">
        <v>-31.058483770999999</v>
      </c>
      <c r="I321" s="5">
        <v>-31.289000000000001</v>
      </c>
      <c r="J321" s="69">
        <v>-32.919229999999999</v>
      </c>
      <c r="K321" s="69">
        <v>-31.066924225000005</v>
      </c>
      <c r="M321" s="17">
        <v>-31.257289860999993</v>
      </c>
      <c r="N321" s="5"/>
      <c r="O321" s="17"/>
      <c r="AF321" s="15">
        <f t="shared" si="55"/>
        <v>-33.274230029411783</v>
      </c>
      <c r="AG321" s="174">
        <f t="shared" si="56"/>
        <v>-33.950915324619352</v>
      </c>
      <c r="AH321" s="174">
        <f t="shared" si="57"/>
        <v>-32.597544734204213</v>
      </c>
      <c r="AI321" s="172"/>
      <c r="AJ321" s="172"/>
      <c r="AK321" s="173">
        <f t="shared" si="58"/>
        <v>-31.180450663590779</v>
      </c>
      <c r="AL321" s="173">
        <f t="shared" si="59"/>
        <v>-31.304391477777763</v>
      </c>
      <c r="AM321" s="173">
        <f t="shared" si="60"/>
        <v>-31.056509849403795</v>
      </c>
      <c r="AN321" s="173">
        <f t="shared" si="61"/>
        <v>-31.428332291964743</v>
      </c>
      <c r="AO321" s="173">
        <f t="shared" si="62"/>
        <v>-30.932569035216815</v>
      </c>
      <c r="AP321" s="173">
        <f t="shared" si="63"/>
        <v>-31.552273106151727</v>
      </c>
      <c r="AQ321" s="173">
        <f t="shared" si="64"/>
        <v>-30.808628221029831</v>
      </c>
    </row>
    <row r="322" spans="1:43">
      <c r="A322" s="3">
        <v>321</v>
      </c>
      <c r="B322" s="67">
        <v>40113</v>
      </c>
      <c r="C322" s="77">
        <v>5.8999999999999997E-2</v>
      </c>
      <c r="D322" s="72">
        <v>106</v>
      </c>
      <c r="E322" s="147" t="s">
        <v>195</v>
      </c>
      <c r="F322" s="69">
        <v>-33.152999999999999</v>
      </c>
      <c r="G322" s="69">
        <v>41.483630007856981</v>
      </c>
      <c r="H322" s="69">
        <v>-31.414167099999993</v>
      </c>
      <c r="I322" s="5">
        <v>-31.289000000000001</v>
      </c>
      <c r="J322" s="69">
        <v>-33.268009999999997</v>
      </c>
      <c r="K322" s="69">
        <v>-31.418320075</v>
      </c>
      <c r="M322" s="17">
        <v>-31.210728233999994</v>
      </c>
      <c r="N322" s="5"/>
      <c r="O322" s="17"/>
      <c r="AF322" s="15">
        <f t="shared" ref="AF322:AF370" si="65">$AE$2</f>
        <v>-33.274230029411783</v>
      </c>
      <c r="AG322" s="174">
        <f t="shared" ref="AG322:AG370" si="66">$AE$2-(3*$AE$3)</f>
        <v>-33.950915324619352</v>
      </c>
      <c r="AH322" s="174">
        <f t="shared" ref="AH322:AH370" si="67">$AE$2+(3*$AE$3)</f>
        <v>-32.597544734204213</v>
      </c>
      <c r="AI322" s="172"/>
      <c r="AJ322" s="172"/>
      <c r="AK322" s="173">
        <f t="shared" ref="AK322:AK370" si="68">$M$47</f>
        <v>-31.180450663590779</v>
      </c>
      <c r="AL322" s="173">
        <f t="shared" ref="AL322:AL370" si="69">$M$47-$M$48</f>
        <v>-31.304391477777763</v>
      </c>
      <c r="AM322" s="173">
        <f t="shared" ref="AM322:AM370" si="70">$M$47+$M$48</f>
        <v>-31.056509849403795</v>
      </c>
      <c r="AN322" s="173">
        <f t="shared" ref="AN322:AN370" si="71">$M$47-(2*$M$48)</f>
        <v>-31.428332291964743</v>
      </c>
      <c r="AO322" s="173">
        <f t="shared" ref="AO322:AO370" si="72">$M$47+(2*$M$48)</f>
        <v>-30.932569035216815</v>
      </c>
      <c r="AP322" s="173">
        <f t="shared" ref="AP322:AP370" si="73">$M$47-(3*$M$48)</f>
        <v>-31.552273106151727</v>
      </c>
      <c r="AQ322" s="173">
        <f t="shared" ref="AQ322:AQ370" si="74">$M$47+(3*$M$48)</f>
        <v>-30.808628221029831</v>
      </c>
    </row>
    <row r="323" spans="1:43">
      <c r="A323" s="3">
        <v>322</v>
      </c>
      <c r="B323" s="135">
        <v>40119</v>
      </c>
      <c r="C323" s="149">
        <v>5.7000000000000002E-2</v>
      </c>
      <c r="D323" s="5">
        <v>16</v>
      </c>
      <c r="E323" s="5" t="s">
        <v>193</v>
      </c>
      <c r="F323" s="17">
        <v>-32.71698</v>
      </c>
      <c r="G323" s="33">
        <v>41.430090257011713</v>
      </c>
      <c r="H323" s="17">
        <v>-31.060712056</v>
      </c>
      <c r="I323" s="5">
        <v>-31.289000000000001</v>
      </c>
      <c r="J323" s="17">
        <v>-32.71698</v>
      </c>
      <c r="K323" s="17">
        <v>-31.060712056</v>
      </c>
      <c r="M323" s="17">
        <v>-31.210442234999999</v>
      </c>
      <c r="N323" s="5"/>
      <c r="O323" s="17"/>
      <c r="P323"/>
      <c r="AB323" s="3"/>
      <c r="AC323" s="3"/>
      <c r="AD323" s="3"/>
      <c r="AF323" s="15">
        <f t="shared" si="65"/>
        <v>-33.274230029411783</v>
      </c>
      <c r="AG323" s="174">
        <f t="shared" si="66"/>
        <v>-33.950915324619352</v>
      </c>
      <c r="AH323" s="174">
        <f t="shared" si="67"/>
        <v>-32.597544734204213</v>
      </c>
      <c r="AI323" s="172"/>
      <c r="AJ323" s="172"/>
      <c r="AK323" s="173">
        <f t="shared" si="68"/>
        <v>-31.180450663590779</v>
      </c>
      <c r="AL323" s="173">
        <f t="shared" si="69"/>
        <v>-31.304391477777763</v>
      </c>
      <c r="AM323" s="173">
        <f t="shared" si="70"/>
        <v>-31.056509849403795</v>
      </c>
      <c r="AN323" s="173">
        <f t="shared" si="71"/>
        <v>-31.428332291964743</v>
      </c>
      <c r="AO323" s="173">
        <f t="shared" si="72"/>
        <v>-30.932569035216815</v>
      </c>
      <c r="AP323" s="173">
        <f t="shared" si="73"/>
        <v>-31.552273106151727</v>
      </c>
      <c r="AQ323" s="173">
        <f t="shared" si="74"/>
        <v>-30.808628221029831</v>
      </c>
    </row>
    <row r="324" spans="1:43">
      <c r="A324" s="3">
        <v>323</v>
      </c>
      <c r="B324" s="135">
        <v>40119</v>
      </c>
      <c r="C324" s="149">
        <v>6.2E-2</v>
      </c>
      <c r="D324" s="5">
        <v>61</v>
      </c>
      <c r="E324" s="5" t="s">
        <v>194</v>
      </c>
      <c r="F324" s="17">
        <v>-32.701419999999999</v>
      </c>
      <c r="G324" s="33">
        <v>41.535108790989746</v>
      </c>
      <c r="H324" s="17">
        <v>-31.044884424000003</v>
      </c>
      <c r="I324" s="5">
        <v>-31.289000000000001</v>
      </c>
      <c r="J324" s="17">
        <v>-32.701419999999999</v>
      </c>
      <c r="K324" s="17">
        <v>-31.044884424000003</v>
      </c>
      <c r="M324" s="17">
        <v>-31.174762366999996</v>
      </c>
      <c r="N324" s="5" t="s">
        <v>203</v>
      </c>
      <c r="O324" s="17"/>
      <c r="P324"/>
      <c r="AB324" s="3"/>
      <c r="AC324" s="3"/>
      <c r="AD324" s="3"/>
      <c r="AF324" s="15">
        <f t="shared" si="65"/>
        <v>-33.274230029411783</v>
      </c>
      <c r="AG324" s="174">
        <f t="shared" si="66"/>
        <v>-33.950915324619352</v>
      </c>
      <c r="AH324" s="174">
        <f t="shared" si="67"/>
        <v>-32.597544734204213</v>
      </c>
      <c r="AI324" s="172"/>
      <c r="AJ324" s="172"/>
      <c r="AK324" s="173">
        <f t="shared" si="68"/>
        <v>-31.180450663590779</v>
      </c>
      <c r="AL324" s="173">
        <f t="shared" si="69"/>
        <v>-31.304391477777763</v>
      </c>
      <c r="AM324" s="173">
        <f t="shared" si="70"/>
        <v>-31.056509849403795</v>
      </c>
      <c r="AN324" s="173">
        <f t="shared" si="71"/>
        <v>-31.428332291964743</v>
      </c>
      <c r="AO324" s="173">
        <f t="shared" si="72"/>
        <v>-30.932569035216815</v>
      </c>
      <c r="AP324" s="173">
        <f t="shared" si="73"/>
        <v>-31.552273106151727</v>
      </c>
      <c r="AQ324" s="173">
        <f t="shared" si="74"/>
        <v>-30.808628221029831</v>
      </c>
    </row>
    <row r="325" spans="1:43">
      <c r="A325" s="3">
        <v>324</v>
      </c>
      <c r="B325" s="135">
        <v>40119</v>
      </c>
      <c r="C325" s="149">
        <v>6.2E-2</v>
      </c>
      <c r="D325" s="5">
        <v>106</v>
      </c>
      <c r="E325" s="5" t="s">
        <v>195</v>
      </c>
      <c r="F325" s="17">
        <v>-33.043050000000001</v>
      </c>
      <c r="G325" s="33">
        <v>42.769947395672006</v>
      </c>
      <c r="H325" s="17">
        <v>-31.392390460000001</v>
      </c>
      <c r="I325" s="5">
        <v>-31.289000000000001</v>
      </c>
      <c r="J325" s="17">
        <v>-33.043050000000001</v>
      </c>
      <c r="K325" s="17">
        <v>-31.392390460000001</v>
      </c>
      <c r="M325" s="17">
        <v>-31.060712056</v>
      </c>
      <c r="N325" s="5" t="s">
        <v>200</v>
      </c>
      <c r="O325" s="8">
        <f>(M327-M326)/(M327-M318)</f>
        <v>0.68912258463792964</v>
      </c>
      <c r="P325"/>
      <c r="AB325" s="3"/>
      <c r="AC325" s="3"/>
      <c r="AD325" s="3"/>
      <c r="AF325" s="15">
        <f t="shared" si="65"/>
        <v>-33.274230029411783</v>
      </c>
      <c r="AG325" s="174">
        <f t="shared" si="66"/>
        <v>-33.950915324619352</v>
      </c>
      <c r="AH325" s="174">
        <f t="shared" si="67"/>
        <v>-32.597544734204213</v>
      </c>
      <c r="AI325" s="172"/>
      <c r="AJ325" s="172"/>
      <c r="AK325" s="173">
        <f t="shared" si="68"/>
        <v>-31.180450663590779</v>
      </c>
      <c r="AL325" s="173">
        <f t="shared" si="69"/>
        <v>-31.304391477777763</v>
      </c>
      <c r="AM325" s="173">
        <f t="shared" si="70"/>
        <v>-31.056509849403795</v>
      </c>
      <c r="AN325" s="173">
        <f t="shared" si="71"/>
        <v>-31.428332291964743</v>
      </c>
      <c r="AO325" s="173">
        <f t="shared" si="72"/>
        <v>-30.932569035216815</v>
      </c>
      <c r="AP325" s="173">
        <f t="shared" si="73"/>
        <v>-31.552273106151727</v>
      </c>
      <c r="AQ325" s="173">
        <f t="shared" si="74"/>
        <v>-30.808628221029831</v>
      </c>
    </row>
    <row r="326" spans="1:43">
      <c r="A326" s="3">
        <v>325</v>
      </c>
      <c r="B326" s="135">
        <v>40121</v>
      </c>
      <c r="C326" s="149">
        <v>6.0999999999999999E-2</v>
      </c>
      <c r="D326" s="5">
        <v>16</v>
      </c>
      <c r="E326" s="5" t="s">
        <v>193</v>
      </c>
      <c r="F326" s="17">
        <v>-32.987850000000002</v>
      </c>
      <c r="G326" s="33">
        <v>38.972714367798041</v>
      </c>
      <c r="H326" s="17">
        <v>-31.210442234999999</v>
      </c>
      <c r="I326" s="5">
        <v>-31.289000000000001</v>
      </c>
      <c r="J326" s="17">
        <v>-32.987850000000002</v>
      </c>
      <c r="K326" s="17">
        <v>-31.210442234999999</v>
      </c>
      <c r="L326"/>
      <c r="M326" s="17">
        <v>-31.044884424000003</v>
      </c>
      <c r="N326" s="5" t="s">
        <v>201</v>
      </c>
      <c r="O326" s="8">
        <v>0.56799999999999995</v>
      </c>
      <c r="P326"/>
      <c r="AA326" s="3"/>
      <c r="AB326" s="3"/>
      <c r="AC326" s="3"/>
      <c r="AF326" s="15">
        <f t="shared" si="65"/>
        <v>-33.274230029411783</v>
      </c>
      <c r="AG326" s="174">
        <f t="shared" si="66"/>
        <v>-33.950915324619352</v>
      </c>
      <c r="AH326" s="174">
        <f t="shared" si="67"/>
        <v>-32.597544734204213</v>
      </c>
      <c r="AI326" s="172"/>
      <c r="AJ326" s="172"/>
      <c r="AK326" s="173">
        <f t="shared" si="68"/>
        <v>-31.180450663590779</v>
      </c>
      <c r="AL326" s="173">
        <f t="shared" si="69"/>
        <v>-31.304391477777763</v>
      </c>
      <c r="AM326" s="173">
        <f t="shared" si="70"/>
        <v>-31.056509849403795</v>
      </c>
      <c r="AN326" s="173">
        <f t="shared" si="71"/>
        <v>-31.428332291964743</v>
      </c>
      <c r="AO326" s="173">
        <f t="shared" si="72"/>
        <v>-30.932569035216815</v>
      </c>
      <c r="AP326" s="173">
        <f t="shared" si="73"/>
        <v>-31.552273106151727</v>
      </c>
      <c r="AQ326" s="173">
        <f t="shared" si="74"/>
        <v>-30.808628221029831</v>
      </c>
    </row>
    <row r="327" spans="1:43">
      <c r="A327" s="3">
        <v>326</v>
      </c>
      <c r="B327" s="135">
        <v>40121</v>
      </c>
      <c r="C327" s="149">
        <v>5.8999999999999997E-2</v>
      </c>
      <c r="D327" s="5">
        <v>61</v>
      </c>
      <c r="E327" s="5" t="s">
        <v>194</v>
      </c>
      <c r="F327" s="17">
        <v>-33.033909999999999</v>
      </c>
      <c r="G327" s="33">
        <v>41.393529999725608</v>
      </c>
      <c r="H327" s="17">
        <v>-31.257289860999993</v>
      </c>
      <c r="I327" s="5">
        <v>-31.289000000000001</v>
      </c>
      <c r="J327" s="17">
        <v>-33.033909999999999</v>
      </c>
      <c r="K327" s="17">
        <v>-31.257289860999993</v>
      </c>
      <c r="L327"/>
      <c r="M327" s="22">
        <v>-30.226294781999997</v>
      </c>
      <c r="N327" s="5" t="s">
        <v>202</v>
      </c>
      <c r="O327" s="17"/>
      <c r="P327"/>
      <c r="AA327" s="3"/>
      <c r="AB327" s="3"/>
      <c r="AC327" s="3"/>
      <c r="AF327" s="15">
        <f t="shared" si="65"/>
        <v>-33.274230029411783</v>
      </c>
      <c r="AG327" s="174">
        <f t="shared" si="66"/>
        <v>-33.950915324619352</v>
      </c>
      <c r="AH327" s="174">
        <f t="shared" si="67"/>
        <v>-32.597544734204213</v>
      </c>
      <c r="AI327" s="172"/>
      <c r="AJ327" s="172"/>
      <c r="AK327" s="173">
        <f t="shared" si="68"/>
        <v>-31.180450663590779</v>
      </c>
      <c r="AL327" s="173">
        <f t="shared" si="69"/>
        <v>-31.304391477777763</v>
      </c>
      <c r="AM327" s="173">
        <f t="shared" si="70"/>
        <v>-31.056509849403795</v>
      </c>
      <c r="AN327" s="173">
        <f t="shared" si="71"/>
        <v>-31.428332291964743</v>
      </c>
      <c r="AO327" s="173">
        <f t="shared" si="72"/>
        <v>-30.932569035216815</v>
      </c>
      <c r="AP327" s="173">
        <f t="shared" si="73"/>
        <v>-31.552273106151727</v>
      </c>
      <c r="AQ327" s="173">
        <f t="shared" si="74"/>
        <v>-30.808628221029831</v>
      </c>
    </row>
    <row r="328" spans="1:43">
      <c r="A328" s="3">
        <v>327</v>
      </c>
      <c r="B328" s="135">
        <v>40121</v>
      </c>
      <c r="C328" s="149">
        <v>0.06</v>
      </c>
      <c r="D328" s="5">
        <v>106</v>
      </c>
      <c r="E328" s="5" t="s">
        <v>195</v>
      </c>
      <c r="F328" s="17">
        <v>-32.952770000000001</v>
      </c>
      <c r="G328" s="33">
        <v>42.823535467819738</v>
      </c>
      <c r="H328" s="17">
        <v>-31.174762366999996</v>
      </c>
      <c r="I328" s="5">
        <v>-31.289000000000001</v>
      </c>
      <c r="J328" s="17">
        <v>-32.952770000000001</v>
      </c>
      <c r="K328" s="17">
        <v>-31.174762366999996</v>
      </c>
      <c r="L328"/>
      <c r="P328"/>
      <c r="AA328" s="3"/>
      <c r="AB328" s="3"/>
      <c r="AC328" s="3"/>
      <c r="AF328" s="15">
        <f t="shared" si="65"/>
        <v>-33.274230029411783</v>
      </c>
      <c r="AG328" s="174">
        <f t="shared" si="66"/>
        <v>-33.950915324619352</v>
      </c>
      <c r="AH328" s="174">
        <f t="shared" si="67"/>
        <v>-32.597544734204213</v>
      </c>
      <c r="AI328" s="172"/>
      <c r="AJ328" s="172"/>
      <c r="AK328" s="173">
        <f t="shared" si="68"/>
        <v>-31.180450663590779</v>
      </c>
      <c r="AL328" s="173">
        <f t="shared" si="69"/>
        <v>-31.304391477777763</v>
      </c>
      <c r="AM328" s="173">
        <f t="shared" si="70"/>
        <v>-31.056509849403795</v>
      </c>
      <c r="AN328" s="173">
        <f t="shared" si="71"/>
        <v>-31.428332291964743</v>
      </c>
      <c r="AO328" s="173">
        <f t="shared" si="72"/>
        <v>-30.932569035216815</v>
      </c>
      <c r="AP328" s="173">
        <f t="shared" si="73"/>
        <v>-31.552273106151727</v>
      </c>
      <c r="AQ328" s="173">
        <f t="shared" si="74"/>
        <v>-30.808628221029831</v>
      </c>
    </row>
    <row r="329" spans="1:43">
      <c r="A329" s="3">
        <v>328</v>
      </c>
      <c r="B329" s="28">
        <v>40126</v>
      </c>
      <c r="C329" s="8">
        <v>5.8000000000000003E-2</v>
      </c>
      <c r="D329" s="5">
        <v>61</v>
      </c>
      <c r="E329" s="36" t="s">
        <v>194</v>
      </c>
      <c r="F329" s="17">
        <v>-32.692259999999997</v>
      </c>
      <c r="G329" s="17">
        <v>41.052093075975833</v>
      </c>
      <c r="H329" s="17">
        <v>-30.988366313999997</v>
      </c>
      <c r="I329" s="5">
        <v>-31.289000000000001</v>
      </c>
      <c r="J329" s="17">
        <v>-32.692259999999997</v>
      </c>
      <c r="K329" s="17">
        <v>-30.988366313999997</v>
      </c>
      <c r="AF329" s="15">
        <f t="shared" si="65"/>
        <v>-33.274230029411783</v>
      </c>
      <c r="AG329" s="174">
        <f t="shared" si="66"/>
        <v>-33.950915324619352</v>
      </c>
      <c r="AH329" s="174">
        <f t="shared" si="67"/>
        <v>-32.597544734204213</v>
      </c>
      <c r="AI329" s="172"/>
      <c r="AJ329" s="172"/>
      <c r="AK329" s="173">
        <f t="shared" si="68"/>
        <v>-31.180450663590779</v>
      </c>
      <c r="AL329" s="173">
        <f t="shared" si="69"/>
        <v>-31.304391477777763</v>
      </c>
      <c r="AM329" s="173">
        <f t="shared" si="70"/>
        <v>-31.056509849403795</v>
      </c>
      <c r="AN329" s="173">
        <f t="shared" si="71"/>
        <v>-31.428332291964743</v>
      </c>
      <c r="AO329" s="173">
        <f t="shared" si="72"/>
        <v>-30.932569035216815</v>
      </c>
      <c r="AP329" s="173">
        <f t="shared" si="73"/>
        <v>-31.552273106151727</v>
      </c>
      <c r="AQ329" s="173">
        <f t="shared" si="74"/>
        <v>-30.808628221029831</v>
      </c>
    </row>
    <row r="330" spans="1:43">
      <c r="A330" s="3">
        <v>329</v>
      </c>
      <c r="B330" s="28">
        <v>40126</v>
      </c>
      <c r="C330" s="8">
        <v>5.8000000000000003E-2</v>
      </c>
      <c r="D330" s="5">
        <v>106</v>
      </c>
      <c r="E330" s="36" t="s">
        <v>195</v>
      </c>
      <c r="F330" s="17">
        <v>-32.844090000000001</v>
      </c>
      <c r="G330" s="17">
        <v>41.458625437272012</v>
      </c>
      <c r="H330" s="17">
        <v>-31.144584201000001</v>
      </c>
      <c r="I330" s="5">
        <v>-31.289000000000001</v>
      </c>
      <c r="J330" s="17">
        <v>-32.844090000000001</v>
      </c>
      <c r="K330" s="17">
        <v>-31.144584201000001</v>
      </c>
      <c r="AF330" s="15">
        <f t="shared" si="65"/>
        <v>-33.274230029411783</v>
      </c>
      <c r="AG330" s="174">
        <f t="shared" si="66"/>
        <v>-33.950915324619352</v>
      </c>
      <c r="AH330" s="174">
        <f t="shared" si="67"/>
        <v>-32.597544734204213</v>
      </c>
      <c r="AI330" s="172"/>
      <c r="AJ330" s="172"/>
      <c r="AK330" s="173">
        <f t="shared" si="68"/>
        <v>-31.180450663590779</v>
      </c>
      <c r="AL330" s="173">
        <f t="shared" si="69"/>
        <v>-31.304391477777763</v>
      </c>
      <c r="AM330" s="173">
        <f t="shared" si="70"/>
        <v>-31.056509849403795</v>
      </c>
      <c r="AN330" s="173">
        <f t="shared" si="71"/>
        <v>-31.428332291964743</v>
      </c>
      <c r="AO330" s="173">
        <f t="shared" si="72"/>
        <v>-30.932569035216815</v>
      </c>
      <c r="AP330" s="173">
        <f t="shared" si="73"/>
        <v>-31.552273106151727</v>
      </c>
      <c r="AQ330" s="173">
        <f t="shared" si="74"/>
        <v>-30.808628221029831</v>
      </c>
    </row>
    <row r="331" spans="1:43">
      <c r="A331" s="3">
        <v>330</v>
      </c>
      <c r="B331" s="28">
        <v>40130</v>
      </c>
      <c r="C331" s="149">
        <v>6.5000000000000002E-2</v>
      </c>
      <c r="D331" s="5">
        <v>16</v>
      </c>
      <c r="E331" s="5" t="s">
        <v>193</v>
      </c>
      <c r="F331" s="69">
        <v>-32.962260000000001</v>
      </c>
      <c r="G331" s="14">
        <v>41.272040325825252</v>
      </c>
      <c r="H331" s="14">
        <v>-31.237922172000005</v>
      </c>
      <c r="I331" s="5">
        <v>-31.289000000000001</v>
      </c>
      <c r="J331" s="69">
        <v>-32.962260000000001</v>
      </c>
      <c r="K331" s="14">
        <v>-31.237922172000005</v>
      </c>
      <c r="M331"/>
      <c r="N331"/>
      <c r="O331"/>
      <c r="AF331" s="15">
        <f t="shared" si="65"/>
        <v>-33.274230029411783</v>
      </c>
      <c r="AG331" s="174">
        <f t="shared" si="66"/>
        <v>-33.950915324619352</v>
      </c>
      <c r="AH331" s="174">
        <f t="shared" si="67"/>
        <v>-32.597544734204213</v>
      </c>
      <c r="AI331" s="172"/>
      <c r="AJ331" s="172"/>
      <c r="AK331" s="173">
        <f t="shared" si="68"/>
        <v>-31.180450663590779</v>
      </c>
      <c r="AL331" s="173">
        <f t="shared" si="69"/>
        <v>-31.304391477777763</v>
      </c>
      <c r="AM331" s="173">
        <f t="shared" si="70"/>
        <v>-31.056509849403795</v>
      </c>
      <c r="AN331" s="173">
        <f t="shared" si="71"/>
        <v>-31.428332291964743</v>
      </c>
      <c r="AO331" s="173">
        <f t="shared" si="72"/>
        <v>-30.932569035216815</v>
      </c>
      <c r="AP331" s="173">
        <f t="shared" si="73"/>
        <v>-31.552273106151727</v>
      </c>
      <c r="AQ331" s="173">
        <f t="shared" si="74"/>
        <v>-30.808628221029831</v>
      </c>
    </row>
    <row r="332" spans="1:43">
      <c r="A332" s="3">
        <v>331</v>
      </c>
      <c r="B332" s="28">
        <v>40130</v>
      </c>
      <c r="C332" s="149">
        <v>5.8999999999999997E-2</v>
      </c>
      <c r="D332" s="5">
        <v>61</v>
      </c>
      <c r="E332" s="5" t="s">
        <v>194</v>
      </c>
      <c r="F332" s="69">
        <v>-32.860669999999999</v>
      </c>
      <c r="G332" s="14">
        <v>42.316260444997063</v>
      </c>
      <c r="H332" s="14">
        <v>-31.134076874000002</v>
      </c>
      <c r="I332" s="5">
        <v>-31.289000000000001</v>
      </c>
      <c r="J332" s="69">
        <v>-32.860669999999999</v>
      </c>
      <c r="K332" s="14">
        <v>-31.134076874000002</v>
      </c>
      <c r="M332"/>
      <c r="N332"/>
      <c r="O332"/>
      <c r="AF332" s="15">
        <f t="shared" si="65"/>
        <v>-33.274230029411783</v>
      </c>
      <c r="AG332" s="174">
        <f t="shared" si="66"/>
        <v>-33.950915324619352</v>
      </c>
      <c r="AH332" s="174">
        <f t="shared" si="67"/>
        <v>-32.597544734204213</v>
      </c>
      <c r="AI332" s="172"/>
      <c r="AJ332" s="172"/>
      <c r="AK332" s="173">
        <f t="shared" si="68"/>
        <v>-31.180450663590779</v>
      </c>
      <c r="AL332" s="173">
        <f t="shared" si="69"/>
        <v>-31.304391477777763</v>
      </c>
      <c r="AM332" s="173">
        <f t="shared" si="70"/>
        <v>-31.056509849403795</v>
      </c>
      <c r="AN332" s="173">
        <f t="shared" si="71"/>
        <v>-31.428332291964743</v>
      </c>
      <c r="AO332" s="173">
        <f t="shared" si="72"/>
        <v>-30.932569035216815</v>
      </c>
      <c r="AP332" s="173">
        <f t="shared" si="73"/>
        <v>-31.552273106151727</v>
      </c>
      <c r="AQ332" s="173">
        <f t="shared" si="74"/>
        <v>-30.808628221029831</v>
      </c>
    </row>
    <row r="333" spans="1:43">
      <c r="A333" s="3">
        <v>332</v>
      </c>
      <c r="B333" s="28">
        <v>40130</v>
      </c>
      <c r="C333" s="149">
        <v>5.8999999999999997E-2</v>
      </c>
      <c r="D333" s="5">
        <v>106</v>
      </c>
      <c r="E333" s="5" t="s">
        <v>195</v>
      </c>
      <c r="F333" s="69">
        <v>-32.940460000000002</v>
      </c>
      <c r="G333" s="14">
        <v>41.624135439209432</v>
      </c>
      <c r="H333" s="14">
        <v>-31.215638212000002</v>
      </c>
      <c r="I333" s="5">
        <v>-31.289000000000001</v>
      </c>
      <c r="J333" s="69">
        <v>-32.940460000000002</v>
      </c>
      <c r="K333" s="14">
        <v>-31.215638212000002</v>
      </c>
      <c r="M333"/>
      <c r="N333"/>
      <c r="O333"/>
      <c r="AF333" s="15">
        <f t="shared" si="65"/>
        <v>-33.274230029411783</v>
      </c>
      <c r="AG333" s="174">
        <f t="shared" si="66"/>
        <v>-33.950915324619352</v>
      </c>
      <c r="AH333" s="174">
        <f t="shared" si="67"/>
        <v>-32.597544734204213</v>
      </c>
      <c r="AI333" s="172"/>
      <c r="AJ333" s="172"/>
      <c r="AK333" s="173">
        <f t="shared" si="68"/>
        <v>-31.180450663590779</v>
      </c>
      <c r="AL333" s="173">
        <f t="shared" si="69"/>
        <v>-31.304391477777763</v>
      </c>
      <c r="AM333" s="173">
        <f t="shared" si="70"/>
        <v>-31.056509849403795</v>
      </c>
      <c r="AN333" s="173">
        <f t="shared" si="71"/>
        <v>-31.428332291964743</v>
      </c>
      <c r="AO333" s="173">
        <f t="shared" si="72"/>
        <v>-30.932569035216815</v>
      </c>
      <c r="AP333" s="173">
        <f t="shared" si="73"/>
        <v>-31.552273106151727</v>
      </c>
      <c r="AQ333" s="173">
        <f t="shared" si="74"/>
        <v>-30.808628221029831</v>
      </c>
    </row>
    <row r="334" spans="1:43">
      <c r="A334" s="3">
        <v>333</v>
      </c>
      <c r="B334" s="98">
        <v>40133</v>
      </c>
      <c r="C334" s="8">
        <v>5.8999999999999997E-2</v>
      </c>
      <c r="D334" s="5">
        <v>16</v>
      </c>
      <c r="E334" s="5" t="s">
        <v>193</v>
      </c>
      <c r="F334" s="17">
        <v>-32.801949999999998</v>
      </c>
      <c r="G334" s="69">
        <v>36.299523733752054</v>
      </c>
      <c r="H334" s="69">
        <v>-31.175367244999993</v>
      </c>
      <c r="I334" s="5">
        <v>-31.289000000000001</v>
      </c>
      <c r="J334" s="17">
        <v>-32.801949999999998</v>
      </c>
      <c r="K334" s="14">
        <v>-31.175367244999993</v>
      </c>
      <c r="M334"/>
      <c r="N334"/>
      <c r="O334"/>
      <c r="AF334" s="15">
        <f t="shared" si="65"/>
        <v>-33.274230029411783</v>
      </c>
      <c r="AG334" s="174">
        <f t="shared" si="66"/>
        <v>-33.950915324619352</v>
      </c>
      <c r="AH334" s="174">
        <f t="shared" si="67"/>
        <v>-32.597544734204213</v>
      </c>
      <c r="AI334" s="172"/>
      <c r="AJ334" s="172"/>
      <c r="AK334" s="173">
        <f t="shared" si="68"/>
        <v>-31.180450663590779</v>
      </c>
      <c r="AL334" s="173">
        <f t="shared" si="69"/>
        <v>-31.304391477777763</v>
      </c>
      <c r="AM334" s="173">
        <f t="shared" si="70"/>
        <v>-31.056509849403795</v>
      </c>
      <c r="AN334" s="173">
        <f t="shared" si="71"/>
        <v>-31.428332291964743</v>
      </c>
      <c r="AO334" s="173">
        <f t="shared" si="72"/>
        <v>-30.932569035216815</v>
      </c>
      <c r="AP334" s="173">
        <f t="shared" si="73"/>
        <v>-31.552273106151727</v>
      </c>
      <c r="AQ334" s="173">
        <f t="shared" si="74"/>
        <v>-30.808628221029831</v>
      </c>
    </row>
    <row r="335" spans="1:43">
      <c r="A335" s="3">
        <v>334</v>
      </c>
      <c r="B335" s="98">
        <v>40133</v>
      </c>
      <c r="C335" s="8">
        <v>4.2000000000000003E-2</v>
      </c>
      <c r="D335" s="5">
        <v>61</v>
      </c>
      <c r="E335" s="5" t="s">
        <v>194</v>
      </c>
      <c r="F335" s="17">
        <v>-32.809449999999998</v>
      </c>
      <c r="G335" s="69">
        <v>45.986794790211988</v>
      </c>
      <c r="H335" s="69">
        <v>-31.183010494999994</v>
      </c>
      <c r="I335" s="5">
        <v>-31.289000000000001</v>
      </c>
      <c r="J335" s="17">
        <v>-32.809449999999998</v>
      </c>
      <c r="K335" s="14">
        <v>-31.183010494999994</v>
      </c>
      <c r="M335"/>
      <c r="N335"/>
      <c r="O335"/>
      <c r="AF335" s="15">
        <f t="shared" si="65"/>
        <v>-33.274230029411783</v>
      </c>
      <c r="AG335" s="174">
        <f t="shared" si="66"/>
        <v>-33.950915324619352</v>
      </c>
      <c r="AH335" s="174">
        <f t="shared" si="67"/>
        <v>-32.597544734204213</v>
      </c>
      <c r="AI335" s="172"/>
      <c r="AJ335" s="172"/>
      <c r="AK335" s="173">
        <f t="shared" si="68"/>
        <v>-31.180450663590779</v>
      </c>
      <c r="AL335" s="173">
        <f t="shared" si="69"/>
        <v>-31.304391477777763</v>
      </c>
      <c r="AM335" s="173">
        <f t="shared" si="70"/>
        <v>-31.056509849403795</v>
      </c>
      <c r="AN335" s="173">
        <f t="shared" si="71"/>
        <v>-31.428332291964743</v>
      </c>
      <c r="AO335" s="173">
        <f t="shared" si="72"/>
        <v>-30.932569035216815</v>
      </c>
      <c r="AP335" s="173">
        <f t="shared" si="73"/>
        <v>-31.552273106151727</v>
      </c>
      <c r="AQ335" s="173">
        <f t="shared" si="74"/>
        <v>-30.808628221029831</v>
      </c>
    </row>
    <row r="336" spans="1:43">
      <c r="A336" s="3">
        <v>335</v>
      </c>
      <c r="B336" s="98">
        <v>40133</v>
      </c>
      <c r="C336" s="8">
        <v>6.5000000000000002E-2</v>
      </c>
      <c r="D336" s="5">
        <v>106</v>
      </c>
      <c r="E336" s="5" t="s">
        <v>195</v>
      </c>
      <c r="F336" s="17">
        <v>-32.938420000000001</v>
      </c>
      <c r="G336" s="69">
        <v>41.487942019384938</v>
      </c>
      <c r="H336" s="69">
        <v>-31.314443821999998</v>
      </c>
      <c r="I336" s="5">
        <v>-31.289000000000001</v>
      </c>
      <c r="J336" s="17">
        <v>-32.938420000000001</v>
      </c>
      <c r="K336" s="14">
        <v>-31.314443821999998</v>
      </c>
      <c r="AF336" s="15">
        <f t="shared" si="65"/>
        <v>-33.274230029411783</v>
      </c>
      <c r="AG336" s="174">
        <f t="shared" si="66"/>
        <v>-33.950915324619352</v>
      </c>
      <c r="AH336" s="174">
        <f t="shared" si="67"/>
        <v>-32.597544734204213</v>
      </c>
      <c r="AI336" s="172"/>
      <c r="AJ336" s="172"/>
      <c r="AK336" s="173">
        <f t="shared" si="68"/>
        <v>-31.180450663590779</v>
      </c>
      <c r="AL336" s="173">
        <f t="shared" si="69"/>
        <v>-31.304391477777763</v>
      </c>
      <c r="AM336" s="173">
        <f t="shared" si="70"/>
        <v>-31.056509849403795</v>
      </c>
      <c r="AN336" s="173">
        <f t="shared" si="71"/>
        <v>-31.428332291964743</v>
      </c>
      <c r="AO336" s="173">
        <f t="shared" si="72"/>
        <v>-30.932569035216815</v>
      </c>
      <c r="AP336" s="173">
        <f t="shared" si="73"/>
        <v>-31.552273106151727</v>
      </c>
      <c r="AQ336" s="173">
        <f t="shared" si="74"/>
        <v>-30.808628221029831</v>
      </c>
    </row>
    <row r="337" spans="1:43">
      <c r="A337" s="3">
        <v>336</v>
      </c>
      <c r="B337" s="28">
        <v>40137</v>
      </c>
      <c r="C337" s="57">
        <v>6.3E-2</v>
      </c>
      <c r="D337" s="101">
        <v>16</v>
      </c>
      <c r="E337" s="137" t="s">
        <v>193</v>
      </c>
      <c r="F337" s="60">
        <v>-33.092300000000002</v>
      </c>
      <c r="G337" s="14">
        <v>42.404145261254151</v>
      </c>
      <c r="H337" s="17">
        <v>-31.22655834</v>
      </c>
      <c r="I337" s="5">
        <v>-31.289000000000001</v>
      </c>
      <c r="J337" s="60">
        <v>-33.092300000000002</v>
      </c>
      <c r="K337" s="33">
        <v>-31.22655834</v>
      </c>
      <c r="O337"/>
      <c r="P337"/>
      <c r="AD337" s="10"/>
      <c r="AE337" s="10"/>
      <c r="AF337" s="15">
        <f t="shared" si="65"/>
        <v>-33.274230029411783</v>
      </c>
      <c r="AG337" s="174">
        <f t="shared" si="66"/>
        <v>-33.950915324619352</v>
      </c>
      <c r="AH337" s="174">
        <f t="shared" si="67"/>
        <v>-32.597544734204213</v>
      </c>
      <c r="AI337" s="172"/>
      <c r="AJ337" s="172"/>
      <c r="AK337" s="173">
        <f t="shared" si="68"/>
        <v>-31.180450663590779</v>
      </c>
      <c r="AL337" s="173">
        <f t="shared" si="69"/>
        <v>-31.304391477777763</v>
      </c>
      <c r="AM337" s="173">
        <f t="shared" si="70"/>
        <v>-31.056509849403795</v>
      </c>
      <c r="AN337" s="173">
        <f t="shared" si="71"/>
        <v>-31.428332291964743</v>
      </c>
      <c r="AO337" s="173">
        <f t="shared" si="72"/>
        <v>-30.932569035216815</v>
      </c>
      <c r="AP337" s="173">
        <f t="shared" si="73"/>
        <v>-31.552273106151727</v>
      </c>
      <c r="AQ337" s="173">
        <f t="shared" si="74"/>
        <v>-30.808628221029831</v>
      </c>
    </row>
    <row r="338" spans="1:43">
      <c r="A338" s="3">
        <v>337</v>
      </c>
      <c r="B338" s="28">
        <v>40137</v>
      </c>
      <c r="C338" s="57">
        <v>6.2E-2</v>
      </c>
      <c r="D338" s="101">
        <v>61</v>
      </c>
      <c r="E338" s="137" t="s">
        <v>194</v>
      </c>
      <c r="F338" s="60">
        <v>-33.18141</v>
      </c>
      <c r="G338" s="14">
        <v>42.730751673414247</v>
      </c>
      <c r="H338" s="17">
        <v>-31.317076277999998</v>
      </c>
      <c r="I338" s="5">
        <v>-31.289000000000001</v>
      </c>
      <c r="J338" s="60">
        <v>-33.18141</v>
      </c>
      <c r="K338" s="33">
        <v>-31.317076277999998</v>
      </c>
      <c r="N338"/>
      <c r="O338"/>
      <c r="P338"/>
      <c r="AF338" s="15">
        <f t="shared" si="65"/>
        <v>-33.274230029411783</v>
      </c>
      <c r="AG338" s="174">
        <f t="shared" si="66"/>
        <v>-33.950915324619352</v>
      </c>
      <c r="AH338" s="174">
        <f t="shared" si="67"/>
        <v>-32.597544734204213</v>
      </c>
      <c r="AI338" s="172"/>
      <c r="AJ338" s="172"/>
      <c r="AK338" s="173">
        <f t="shared" si="68"/>
        <v>-31.180450663590779</v>
      </c>
      <c r="AL338" s="173">
        <f t="shared" si="69"/>
        <v>-31.304391477777763</v>
      </c>
      <c r="AM338" s="173">
        <f t="shared" si="70"/>
        <v>-31.056509849403795</v>
      </c>
      <c r="AN338" s="173">
        <f t="shared" si="71"/>
        <v>-31.428332291964743</v>
      </c>
      <c r="AO338" s="173">
        <f t="shared" si="72"/>
        <v>-30.932569035216815</v>
      </c>
      <c r="AP338" s="173">
        <f t="shared" si="73"/>
        <v>-31.552273106151727</v>
      </c>
      <c r="AQ338" s="173">
        <f t="shared" si="74"/>
        <v>-30.808628221029831</v>
      </c>
    </row>
    <row r="339" spans="1:43">
      <c r="A339" s="3">
        <v>338</v>
      </c>
      <c r="B339" s="28">
        <v>40137</v>
      </c>
      <c r="C339" s="57">
        <v>6.2E-2</v>
      </c>
      <c r="D339" s="101">
        <v>106</v>
      </c>
      <c r="E339" s="137" t="s">
        <v>195</v>
      </c>
      <c r="F339" s="60">
        <v>-32.991590000000002</v>
      </c>
      <c r="G339" s="14">
        <v>42.783582591437309</v>
      </c>
      <c r="H339" s="17">
        <v>-31.124257122000007</v>
      </c>
      <c r="I339" s="5">
        <v>-31.289000000000001</v>
      </c>
      <c r="J339" s="60">
        <v>-32.991590000000002</v>
      </c>
      <c r="K339" s="33">
        <v>-31.124257122000007</v>
      </c>
      <c r="N339"/>
      <c r="O339"/>
      <c r="P339"/>
      <c r="AF339" s="15">
        <f t="shared" si="65"/>
        <v>-33.274230029411783</v>
      </c>
      <c r="AG339" s="174">
        <f t="shared" si="66"/>
        <v>-33.950915324619352</v>
      </c>
      <c r="AH339" s="174">
        <f t="shared" si="67"/>
        <v>-32.597544734204213</v>
      </c>
      <c r="AI339" s="172"/>
      <c r="AJ339" s="172"/>
      <c r="AK339" s="173">
        <f t="shared" si="68"/>
        <v>-31.180450663590779</v>
      </c>
      <c r="AL339" s="173">
        <f t="shared" si="69"/>
        <v>-31.304391477777763</v>
      </c>
      <c r="AM339" s="173">
        <f t="shared" si="70"/>
        <v>-31.056509849403795</v>
      </c>
      <c r="AN339" s="173">
        <f t="shared" si="71"/>
        <v>-31.428332291964743</v>
      </c>
      <c r="AO339" s="173">
        <f t="shared" si="72"/>
        <v>-30.932569035216815</v>
      </c>
      <c r="AP339" s="173">
        <f t="shared" si="73"/>
        <v>-31.552273106151727</v>
      </c>
      <c r="AQ339" s="173">
        <f t="shared" si="74"/>
        <v>-30.808628221029831</v>
      </c>
    </row>
    <row r="340" spans="1:43">
      <c r="A340" s="3">
        <v>339</v>
      </c>
      <c r="B340" s="28">
        <v>40141</v>
      </c>
      <c r="C340" s="8">
        <v>5.8999999999999997E-2</v>
      </c>
      <c r="D340" s="5">
        <v>16</v>
      </c>
      <c r="E340" s="36" t="s">
        <v>193</v>
      </c>
      <c r="F340" s="17">
        <v>-32.957099999999997</v>
      </c>
      <c r="G340" s="17">
        <v>40.923577883537497</v>
      </c>
      <c r="H340" s="17">
        <v>-31.106635050000001</v>
      </c>
      <c r="I340" s="5">
        <v>-31.289000000000001</v>
      </c>
      <c r="J340" s="17">
        <v>-32.957099999999997</v>
      </c>
      <c r="K340" s="17">
        <v>-31.106635050000001</v>
      </c>
      <c r="AF340" s="15">
        <f t="shared" si="65"/>
        <v>-33.274230029411783</v>
      </c>
      <c r="AG340" s="174">
        <f t="shared" si="66"/>
        <v>-33.950915324619352</v>
      </c>
      <c r="AH340" s="174">
        <f t="shared" si="67"/>
        <v>-32.597544734204213</v>
      </c>
      <c r="AI340" s="172"/>
      <c r="AJ340" s="172"/>
      <c r="AK340" s="173">
        <f t="shared" si="68"/>
        <v>-31.180450663590779</v>
      </c>
      <c r="AL340" s="173">
        <f t="shared" si="69"/>
        <v>-31.304391477777763</v>
      </c>
      <c r="AM340" s="173">
        <f t="shared" si="70"/>
        <v>-31.056509849403795</v>
      </c>
      <c r="AN340" s="173">
        <f t="shared" si="71"/>
        <v>-31.428332291964743</v>
      </c>
      <c r="AO340" s="173">
        <f t="shared" si="72"/>
        <v>-30.932569035216815</v>
      </c>
      <c r="AP340" s="173">
        <f t="shared" si="73"/>
        <v>-31.552273106151727</v>
      </c>
      <c r="AQ340" s="173">
        <f t="shared" si="74"/>
        <v>-30.808628221029831</v>
      </c>
    </row>
    <row r="341" spans="1:43">
      <c r="A341" s="3">
        <v>340</v>
      </c>
      <c r="B341" s="28">
        <v>40141</v>
      </c>
      <c r="C341" s="8">
        <v>6.3E-2</v>
      </c>
      <c r="D341" s="5">
        <v>61</v>
      </c>
      <c r="E341" s="36" t="s">
        <v>194</v>
      </c>
      <c r="F341" s="17">
        <v>-33.129539999999999</v>
      </c>
      <c r="G341" s="17">
        <v>42.244751421603567</v>
      </c>
      <c r="H341" s="17">
        <v>-31.281747870000004</v>
      </c>
      <c r="I341" s="5">
        <v>-31.289000000000001</v>
      </c>
      <c r="J341" s="17">
        <v>-33.129539999999999</v>
      </c>
      <c r="K341" s="17">
        <v>-31.281747870000004</v>
      </c>
      <c r="M341"/>
      <c r="N341"/>
      <c r="O341"/>
      <c r="AF341" s="15">
        <f t="shared" si="65"/>
        <v>-33.274230029411783</v>
      </c>
      <c r="AG341" s="174">
        <f t="shared" si="66"/>
        <v>-33.950915324619352</v>
      </c>
      <c r="AH341" s="174">
        <f t="shared" si="67"/>
        <v>-32.597544734204213</v>
      </c>
      <c r="AI341" s="172"/>
      <c r="AJ341" s="172"/>
      <c r="AK341" s="173">
        <f t="shared" si="68"/>
        <v>-31.180450663590779</v>
      </c>
      <c r="AL341" s="173">
        <f t="shared" si="69"/>
        <v>-31.304391477777763</v>
      </c>
      <c r="AM341" s="173">
        <f t="shared" si="70"/>
        <v>-31.056509849403795</v>
      </c>
      <c r="AN341" s="173">
        <f t="shared" si="71"/>
        <v>-31.428332291964743</v>
      </c>
      <c r="AO341" s="173">
        <f t="shared" si="72"/>
        <v>-30.932569035216815</v>
      </c>
      <c r="AP341" s="173">
        <f t="shared" si="73"/>
        <v>-31.552273106151727</v>
      </c>
      <c r="AQ341" s="173">
        <f t="shared" si="74"/>
        <v>-30.808628221029831</v>
      </c>
    </row>
    <row r="342" spans="1:43">
      <c r="A342" s="3">
        <v>341</v>
      </c>
      <c r="B342" s="28">
        <v>40141</v>
      </c>
      <c r="C342" s="8">
        <v>6.9000000000000006E-2</v>
      </c>
      <c r="D342" s="5">
        <v>106</v>
      </c>
      <c r="E342" s="36" t="s">
        <v>195</v>
      </c>
      <c r="F342" s="17">
        <v>-33.063479999999998</v>
      </c>
      <c r="G342" s="17">
        <v>43.278824190068612</v>
      </c>
      <c r="H342" s="17">
        <v>-31.214663940000001</v>
      </c>
      <c r="I342" s="5">
        <v>-31.289000000000001</v>
      </c>
      <c r="J342" s="17">
        <v>-33.063479999999998</v>
      </c>
      <c r="K342" s="17">
        <v>-31.214663940000001</v>
      </c>
      <c r="M342"/>
      <c r="N342"/>
      <c r="O342"/>
      <c r="AF342" s="15">
        <f t="shared" si="65"/>
        <v>-33.274230029411783</v>
      </c>
      <c r="AG342" s="174">
        <f t="shared" si="66"/>
        <v>-33.950915324619352</v>
      </c>
      <c r="AH342" s="174">
        <f t="shared" si="67"/>
        <v>-32.597544734204213</v>
      </c>
      <c r="AI342" s="172"/>
      <c r="AJ342" s="172"/>
      <c r="AK342" s="173">
        <f t="shared" si="68"/>
        <v>-31.180450663590779</v>
      </c>
      <c r="AL342" s="173">
        <f t="shared" si="69"/>
        <v>-31.304391477777763</v>
      </c>
      <c r="AM342" s="173">
        <f t="shared" si="70"/>
        <v>-31.056509849403795</v>
      </c>
      <c r="AN342" s="173">
        <f t="shared" si="71"/>
        <v>-31.428332291964743</v>
      </c>
      <c r="AO342" s="173">
        <f t="shared" si="72"/>
        <v>-30.932569035216815</v>
      </c>
      <c r="AP342" s="173">
        <f t="shared" si="73"/>
        <v>-31.552273106151727</v>
      </c>
      <c r="AQ342" s="173">
        <f t="shared" si="74"/>
        <v>-30.808628221029831</v>
      </c>
    </row>
    <row r="343" spans="1:43">
      <c r="A343" s="3">
        <v>342</v>
      </c>
      <c r="B343" s="28">
        <v>40150</v>
      </c>
      <c r="C343" s="149">
        <v>5.8999999999999997E-2</v>
      </c>
      <c r="D343" s="5">
        <v>16</v>
      </c>
      <c r="E343" s="5" t="s">
        <v>193</v>
      </c>
      <c r="F343" s="17">
        <v>-32.87632</v>
      </c>
      <c r="G343" s="14">
        <v>33.456879970090625</v>
      </c>
      <c r="H343" s="69">
        <v>-31.040485616000002</v>
      </c>
      <c r="I343" s="5">
        <v>-31.289000000000001</v>
      </c>
      <c r="J343" s="17">
        <v>-32.87632</v>
      </c>
      <c r="K343" s="69">
        <v>-31.040485616000002</v>
      </c>
      <c r="AF343" s="15">
        <f t="shared" si="65"/>
        <v>-33.274230029411783</v>
      </c>
      <c r="AG343" s="174">
        <f t="shared" si="66"/>
        <v>-33.950915324619352</v>
      </c>
      <c r="AH343" s="174">
        <f t="shared" si="67"/>
        <v>-32.597544734204213</v>
      </c>
      <c r="AI343" s="172"/>
      <c r="AJ343" s="172"/>
      <c r="AK343" s="173">
        <f t="shared" si="68"/>
        <v>-31.180450663590779</v>
      </c>
      <c r="AL343" s="173">
        <f t="shared" si="69"/>
        <v>-31.304391477777763</v>
      </c>
      <c r="AM343" s="173">
        <f t="shared" si="70"/>
        <v>-31.056509849403795</v>
      </c>
      <c r="AN343" s="173">
        <f t="shared" si="71"/>
        <v>-31.428332291964743</v>
      </c>
      <c r="AO343" s="173">
        <f t="shared" si="72"/>
        <v>-30.932569035216815</v>
      </c>
      <c r="AP343" s="173">
        <f t="shared" si="73"/>
        <v>-31.552273106151727</v>
      </c>
      <c r="AQ343" s="173">
        <f t="shared" si="74"/>
        <v>-30.808628221029831</v>
      </c>
    </row>
    <row r="344" spans="1:43">
      <c r="A344" s="3">
        <v>343</v>
      </c>
      <c r="B344" s="28">
        <v>40150</v>
      </c>
      <c r="C344" s="149">
        <v>6.6000000000000003E-2</v>
      </c>
      <c r="D344" s="5">
        <v>61</v>
      </c>
      <c r="E344" s="5" t="s">
        <v>194</v>
      </c>
      <c r="F344" s="17">
        <v>-33.320689999999999</v>
      </c>
      <c r="G344" s="14">
        <v>40.642380653559918</v>
      </c>
      <c r="H344" s="69">
        <v>-31.494320697000003</v>
      </c>
      <c r="I344" s="5">
        <v>-31.289000000000001</v>
      </c>
      <c r="J344" s="17">
        <v>-33.320689999999999</v>
      </c>
      <c r="K344" s="69">
        <v>-31.494320697000003</v>
      </c>
      <c r="AF344" s="15">
        <f t="shared" si="65"/>
        <v>-33.274230029411783</v>
      </c>
      <c r="AG344" s="174">
        <f t="shared" si="66"/>
        <v>-33.950915324619352</v>
      </c>
      <c r="AH344" s="174">
        <f t="shared" si="67"/>
        <v>-32.597544734204213</v>
      </c>
      <c r="AI344" s="172"/>
      <c r="AJ344" s="172"/>
      <c r="AK344" s="173">
        <f t="shared" si="68"/>
        <v>-31.180450663590779</v>
      </c>
      <c r="AL344" s="173">
        <f t="shared" si="69"/>
        <v>-31.304391477777763</v>
      </c>
      <c r="AM344" s="173">
        <f t="shared" si="70"/>
        <v>-31.056509849403795</v>
      </c>
      <c r="AN344" s="173">
        <f t="shared" si="71"/>
        <v>-31.428332291964743</v>
      </c>
      <c r="AO344" s="173">
        <f t="shared" si="72"/>
        <v>-30.932569035216815</v>
      </c>
      <c r="AP344" s="173">
        <f t="shared" si="73"/>
        <v>-31.552273106151727</v>
      </c>
      <c r="AQ344" s="173">
        <f t="shared" si="74"/>
        <v>-30.808628221029831</v>
      </c>
    </row>
    <row r="345" spans="1:43">
      <c r="A345" s="3">
        <v>344</v>
      </c>
      <c r="B345" s="28">
        <v>40150</v>
      </c>
      <c r="C345" s="149">
        <v>6.2E-2</v>
      </c>
      <c r="D345" s="5">
        <v>106</v>
      </c>
      <c r="E345" s="5" t="s">
        <v>195</v>
      </c>
      <c r="F345" s="17">
        <v>-32.929000000000002</v>
      </c>
      <c r="G345" s="14">
        <v>41.595052814449126</v>
      </c>
      <c r="H345" s="69">
        <v>-31.094287700000006</v>
      </c>
      <c r="I345" s="5">
        <v>-31.289000000000001</v>
      </c>
      <c r="J345" s="17">
        <v>-32.929000000000002</v>
      </c>
      <c r="K345" s="69">
        <v>-31.094287700000006</v>
      </c>
      <c r="AF345" s="15">
        <f t="shared" si="65"/>
        <v>-33.274230029411783</v>
      </c>
      <c r="AG345" s="174">
        <f t="shared" si="66"/>
        <v>-33.950915324619352</v>
      </c>
      <c r="AH345" s="174">
        <f t="shared" si="67"/>
        <v>-32.597544734204213</v>
      </c>
      <c r="AI345" s="172"/>
      <c r="AJ345" s="172"/>
      <c r="AK345" s="173">
        <f t="shared" si="68"/>
        <v>-31.180450663590779</v>
      </c>
      <c r="AL345" s="173">
        <f t="shared" si="69"/>
        <v>-31.304391477777763</v>
      </c>
      <c r="AM345" s="173">
        <f t="shared" si="70"/>
        <v>-31.056509849403795</v>
      </c>
      <c r="AN345" s="173">
        <f t="shared" si="71"/>
        <v>-31.428332291964743</v>
      </c>
      <c r="AO345" s="173">
        <f t="shared" si="72"/>
        <v>-30.932569035216815</v>
      </c>
      <c r="AP345" s="173">
        <f t="shared" si="73"/>
        <v>-31.552273106151727</v>
      </c>
      <c r="AQ345" s="173">
        <f t="shared" si="74"/>
        <v>-30.808628221029831</v>
      </c>
    </row>
    <row r="346" spans="1:43">
      <c r="A346" s="3">
        <v>345</v>
      </c>
      <c r="B346" s="98">
        <v>40164</v>
      </c>
      <c r="C346" s="8">
        <v>6.2E-2</v>
      </c>
      <c r="D346" s="5">
        <v>15</v>
      </c>
      <c r="E346" s="5" t="s">
        <v>28</v>
      </c>
      <c r="F346" s="17">
        <v>-32.958950000000002</v>
      </c>
      <c r="G346" s="14">
        <v>41.360692042566335</v>
      </c>
      <c r="H346" s="17">
        <v>-31.141856255</v>
      </c>
      <c r="I346" s="5">
        <v>-31.289000000000001</v>
      </c>
      <c r="J346" s="17">
        <v>-33.106140000000003</v>
      </c>
      <c r="K346" s="69">
        <v>-31.139423246000003</v>
      </c>
      <c r="AF346" s="15">
        <f t="shared" si="65"/>
        <v>-33.274230029411783</v>
      </c>
      <c r="AG346" s="174">
        <f t="shared" si="66"/>
        <v>-33.950915324619352</v>
      </c>
      <c r="AH346" s="174">
        <f t="shared" si="67"/>
        <v>-32.597544734204213</v>
      </c>
      <c r="AI346" s="172"/>
      <c r="AJ346" s="172"/>
      <c r="AK346" s="173">
        <f t="shared" si="68"/>
        <v>-31.180450663590779</v>
      </c>
      <c r="AL346" s="173">
        <f t="shared" si="69"/>
        <v>-31.304391477777763</v>
      </c>
      <c r="AM346" s="173">
        <f t="shared" si="70"/>
        <v>-31.056509849403795</v>
      </c>
      <c r="AN346" s="173">
        <f t="shared" si="71"/>
        <v>-31.428332291964743</v>
      </c>
      <c r="AO346" s="173">
        <f t="shared" si="72"/>
        <v>-30.932569035216815</v>
      </c>
      <c r="AP346" s="173">
        <f t="shared" si="73"/>
        <v>-31.552273106151727</v>
      </c>
      <c r="AQ346" s="173">
        <f t="shared" si="74"/>
        <v>-30.808628221029831</v>
      </c>
    </row>
    <row r="347" spans="1:43">
      <c r="A347" s="3">
        <v>346</v>
      </c>
      <c r="B347" s="98">
        <v>40164</v>
      </c>
      <c r="C347" s="8">
        <v>6.4000000000000001E-2</v>
      </c>
      <c r="D347" s="5">
        <v>31</v>
      </c>
      <c r="E347" s="5" t="s">
        <v>34</v>
      </c>
      <c r="F347" s="17">
        <v>-33.00121</v>
      </c>
      <c r="G347" s="14">
        <v>39.815522774209647</v>
      </c>
      <c r="H347" s="17">
        <v>-31.184830448999996</v>
      </c>
      <c r="I347" s="5">
        <v>-31.289000000000001</v>
      </c>
      <c r="J347" s="17">
        <v>-33.15016</v>
      </c>
      <c r="K347" s="69">
        <v>-31.183394824000001</v>
      </c>
      <c r="AF347" s="15">
        <f t="shared" si="65"/>
        <v>-33.274230029411783</v>
      </c>
      <c r="AG347" s="174">
        <f t="shared" si="66"/>
        <v>-33.950915324619352</v>
      </c>
      <c r="AH347" s="174">
        <f t="shared" si="67"/>
        <v>-32.597544734204213</v>
      </c>
      <c r="AI347" s="172"/>
      <c r="AJ347" s="172"/>
      <c r="AK347" s="173">
        <f t="shared" si="68"/>
        <v>-31.180450663590779</v>
      </c>
      <c r="AL347" s="173">
        <f t="shared" si="69"/>
        <v>-31.304391477777763</v>
      </c>
      <c r="AM347" s="173">
        <f t="shared" si="70"/>
        <v>-31.056509849403795</v>
      </c>
      <c r="AN347" s="173">
        <f t="shared" si="71"/>
        <v>-31.428332291964743</v>
      </c>
      <c r="AO347" s="173">
        <f t="shared" si="72"/>
        <v>-30.932569035216815</v>
      </c>
      <c r="AP347" s="173">
        <f t="shared" si="73"/>
        <v>-31.552273106151727</v>
      </c>
      <c r="AQ347" s="173">
        <f t="shared" si="74"/>
        <v>-30.808628221029831</v>
      </c>
    </row>
    <row r="348" spans="1:43">
      <c r="A348" s="3">
        <v>347</v>
      </c>
      <c r="B348" s="98">
        <v>40164</v>
      </c>
      <c r="C348" s="8">
        <v>5.5E-2</v>
      </c>
      <c r="D348" s="5">
        <v>42</v>
      </c>
      <c r="E348" s="5" t="s">
        <v>36</v>
      </c>
      <c r="F348" s="17">
        <v>-32.995370000000001</v>
      </c>
      <c r="G348" s="14">
        <v>43.646745610735039</v>
      </c>
      <c r="H348" s="17">
        <v>-31.178891753000002</v>
      </c>
      <c r="I348" s="5">
        <v>-31.289000000000001</v>
      </c>
      <c r="J348" s="17">
        <v>-33.153550000000003</v>
      </c>
      <c r="K348" s="69">
        <v>-31.186781095000004</v>
      </c>
      <c r="AF348" s="15">
        <f t="shared" si="65"/>
        <v>-33.274230029411783</v>
      </c>
      <c r="AG348" s="174">
        <f t="shared" si="66"/>
        <v>-33.950915324619352</v>
      </c>
      <c r="AH348" s="174">
        <f t="shared" si="67"/>
        <v>-32.597544734204213</v>
      </c>
      <c r="AI348" s="172"/>
      <c r="AJ348" s="172"/>
      <c r="AK348" s="173">
        <f t="shared" si="68"/>
        <v>-31.180450663590779</v>
      </c>
      <c r="AL348" s="173">
        <f t="shared" si="69"/>
        <v>-31.304391477777763</v>
      </c>
      <c r="AM348" s="173">
        <f t="shared" si="70"/>
        <v>-31.056509849403795</v>
      </c>
      <c r="AN348" s="173">
        <f t="shared" si="71"/>
        <v>-31.428332291964743</v>
      </c>
      <c r="AO348" s="173">
        <f t="shared" si="72"/>
        <v>-30.932569035216815</v>
      </c>
      <c r="AP348" s="173">
        <f t="shared" si="73"/>
        <v>-31.552273106151727</v>
      </c>
      <c r="AQ348" s="173">
        <f t="shared" si="74"/>
        <v>-30.808628221029831</v>
      </c>
    </row>
    <row r="349" spans="1:43">
      <c r="A349" s="3">
        <v>348</v>
      </c>
      <c r="B349" s="98">
        <v>40164</v>
      </c>
      <c r="C349" s="8">
        <v>5.7000000000000002E-2</v>
      </c>
      <c r="D349" s="5">
        <v>53</v>
      </c>
      <c r="E349" s="5" t="s">
        <v>37</v>
      </c>
      <c r="F349" s="17">
        <v>-33.115180000000002</v>
      </c>
      <c r="G349" s="14">
        <v>41.338119419786651</v>
      </c>
      <c r="H349" s="17">
        <v>-31.300726542</v>
      </c>
      <c r="I349" s="5">
        <v>-31.289000000000001</v>
      </c>
      <c r="J349" s="17">
        <v>-33.278880000000001</v>
      </c>
      <c r="K349" s="69">
        <v>-31.311973232000003</v>
      </c>
      <c r="AF349" s="15">
        <f t="shared" si="65"/>
        <v>-33.274230029411783</v>
      </c>
      <c r="AG349" s="174">
        <f t="shared" si="66"/>
        <v>-33.950915324619352</v>
      </c>
      <c r="AH349" s="174">
        <f t="shared" si="67"/>
        <v>-32.597544734204213</v>
      </c>
      <c r="AI349" s="172"/>
      <c r="AJ349" s="172"/>
      <c r="AK349" s="173">
        <f t="shared" si="68"/>
        <v>-31.180450663590779</v>
      </c>
      <c r="AL349" s="173">
        <f t="shared" si="69"/>
        <v>-31.304391477777763</v>
      </c>
      <c r="AM349" s="173">
        <f t="shared" si="70"/>
        <v>-31.056509849403795</v>
      </c>
      <c r="AN349" s="173">
        <f t="shared" si="71"/>
        <v>-31.428332291964743</v>
      </c>
      <c r="AO349" s="173">
        <f t="shared" si="72"/>
        <v>-30.932569035216815</v>
      </c>
      <c r="AP349" s="173">
        <f t="shared" si="73"/>
        <v>-31.552273106151727</v>
      </c>
      <c r="AQ349" s="173">
        <f t="shared" si="74"/>
        <v>-30.808628221029831</v>
      </c>
    </row>
    <row r="350" spans="1:43">
      <c r="A350" s="3">
        <v>349</v>
      </c>
      <c r="B350" s="98">
        <v>40164</v>
      </c>
      <c r="C350" s="8">
        <v>5.3999999999999999E-2</v>
      </c>
      <c r="D350" s="5">
        <v>62</v>
      </c>
      <c r="E350" s="5" t="s">
        <v>30</v>
      </c>
      <c r="F350" s="17">
        <v>-33.124929999999999</v>
      </c>
      <c r="G350" s="14">
        <v>41.439492553371053</v>
      </c>
      <c r="H350" s="17">
        <v>-31.310641316999998</v>
      </c>
      <c r="I350" s="5">
        <v>-31.289000000000001</v>
      </c>
      <c r="J350" s="17">
        <v>-33.297710000000002</v>
      </c>
      <c r="K350" s="69">
        <v>-31.330782519000007</v>
      </c>
      <c r="AF350" s="15">
        <f t="shared" si="65"/>
        <v>-33.274230029411783</v>
      </c>
      <c r="AG350" s="174">
        <f t="shared" si="66"/>
        <v>-33.950915324619352</v>
      </c>
      <c r="AH350" s="174">
        <f t="shared" si="67"/>
        <v>-32.597544734204213</v>
      </c>
      <c r="AI350" s="172"/>
      <c r="AJ350" s="172"/>
      <c r="AK350" s="173">
        <f t="shared" si="68"/>
        <v>-31.180450663590779</v>
      </c>
      <c r="AL350" s="173">
        <f t="shared" si="69"/>
        <v>-31.304391477777763</v>
      </c>
      <c r="AM350" s="173">
        <f t="shared" si="70"/>
        <v>-31.056509849403795</v>
      </c>
      <c r="AN350" s="173">
        <f t="shared" si="71"/>
        <v>-31.428332291964743</v>
      </c>
      <c r="AO350" s="173">
        <f t="shared" si="72"/>
        <v>-30.932569035216815</v>
      </c>
      <c r="AP350" s="173">
        <f t="shared" si="73"/>
        <v>-31.552273106151727</v>
      </c>
      <c r="AQ350" s="173">
        <f t="shared" si="74"/>
        <v>-30.808628221029831</v>
      </c>
    </row>
    <row r="351" spans="1:43">
      <c r="A351" s="3">
        <v>350</v>
      </c>
      <c r="B351" s="98">
        <v>40164</v>
      </c>
      <c r="C351" s="8">
        <v>7.6999999999999999E-2</v>
      </c>
      <c r="D351" s="5">
        <v>72</v>
      </c>
      <c r="E351" s="5" t="s">
        <v>39</v>
      </c>
      <c r="F351" s="17">
        <v>-33.279940000000003</v>
      </c>
      <c r="G351" s="14">
        <v>39.60804246450401</v>
      </c>
      <c r="H351" s="17">
        <v>-31.468270986</v>
      </c>
      <c r="I351" s="5">
        <v>-31.289000000000001</v>
      </c>
      <c r="J351" s="17">
        <v>-33.408450000000002</v>
      </c>
      <c r="K351" s="69">
        <v>-31.441400705000003</v>
      </c>
      <c r="AF351" s="15">
        <f t="shared" si="65"/>
        <v>-33.274230029411783</v>
      </c>
      <c r="AG351" s="174">
        <f t="shared" si="66"/>
        <v>-33.950915324619352</v>
      </c>
      <c r="AH351" s="174">
        <f t="shared" si="67"/>
        <v>-32.597544734204213</v>
      </c>
      <c r="AI351" s="172"/>
      <c r="AJ351" s="172"/>
      <c r="AK351" s="173">
        <f t="shared" si="68"/>
        <v>-31.180450663590779</v>
      </c>
      <c r="AL351" s="173">
        <f t="shared" si="69"/>
        <v>-31.304391477777763</v>
      </c>
      <c r="AM351" s="173">
        <f t="shared" si="70"/>
        <v>-31.056509849403795</v>
      </c>
      <c r="AN351" s="173">
        <f t="shared" si="71"/>
        <v>-31.428332291964743</v>
      </c>
      <c r="AO351" s="173">
        <f t="shared" si="72"/>
        <v>-30.932569035216815</v>
      </c>
      <c r="AP351" s="173">
        <f t="shared" si="73"/>
        <v>-31.552273106151727</v>
      </c>
      <c r="AQ351" s="173">
        <f t="shared" si="74"/>
        <v>-30.808628221029831</v>
      </c>
    </row>
    <row r="352" spans="1:43">
      <c r="A352" s="3">
        <v>351</v>
      </c>
      <c r="B352" s="98">
        <v>40164</v>
      </c>
      <c r="C352" s="8">
        <v>5.2999999999999999E-2</v>
      </c>
      <c r="D352" s="5">
        <v>88</v>
      </c>
      <c r="E352" s="5" t="s">
        <v>41</v>
      </c>
      <c r="F352" s="17">
        <v>-32.887770000000003</v>
      </c>
      <c r="G352" s="14">
        <v>39.957328002309801</v>
      </c>
      <c r="H352" s="17">
        <v>-31.069473313000003</v>
      </c>
      <c r="I352" s="5">
        <v>-31.289000000000001</v>
      </c>
      <c r="J352" s="17">
        <v>-33.065069999999999</v>
      </c>
      <c r="K352" s="69">
        <v>-31.098398423000003</v>
      </c>
      <c r="AF352" s="15">
        <f t="shared" si="65"/>
        <v>-33.274230029411783</v>
      </c>
      <c r="AG352" s="174">
        <f t="shared" si="66"/>
        <v>-33.950915324619352</v>
      </c>
      <c r="AH352" s="174">
        <f t="shared" si="67"/>
        <v>-32.597544734204213</v>
      </c>
      <c r="AI352" s="172"/>
      <c r="AJ352" s="172"/>
      <c r="AK352" s="173">
        <f t="shared" si="68"/>
        <v>-31.180450663590779</v>
      </c>
      <c r="AL352" s="173">
        <f t="shared" si="69"/>
        <v>-31.304391477777763</v>
      </c>
      <c r="AM352" s="173">
        <f t="shared" si="70"/>
        <v>-31.056509849403795</v>
      </c>
      <c r="AN352" s="173">
        <f t="shared" si="71"/>
        <v>-31.428332291964743</v>
      </c>
      <c r="AO352" s="173">
        <f t="shared" si="72"/>
        <v>-30.932569035216815</v>
      </c>
      <c r="AP352" s="173">
        <f t="shared" si="73"/>
        <v>-31.552273106151727</v>
      </c>
      <c r="AQ352" s="173">
        <f t="shared" si="74"/>
        <v>-30.808628221029831</v>
      </c>
    </row>
    <row r="353" spans="1:43">
      <c r="A353" s="3">
        <v>352</v>
      </c>
      <c r="B353" s="98">
        <v>40164</v>
      </c>
      <c r="C353" s="8">
        <v>5.7000000000000002E-2</v>
      </c>
      <c r="D353" s="5">
        <v>98</v>
      </c>
      <c r="E353" s="5" t="s">
        <v>43</v>
      </c>
      <c r="F353" s="17">
        <v>-32.979970000000002</v>
      </c>
      <c r="G353" s="14">
        <v>42.047858842219824</v>
      </c>
      <c r="H353" s="17">
        <v>-31.163231492999998</v>
      </c>
      <c r="I353" s="5">
        <v>-31.289000000000001</v>
      </c>
      <c r="J353" s="17">
        <v>-33.138089999999998</v>
      </c>
      <c r="K353" s="69">
        <v>-31.171338101</v>
      </c>
      <c r="AF353" s="15">
        <f t="shared" si="65"/>
        <v>-33.274230029411783</v>
      </c>
      <c r="AG353" s="174">
        <f t="shared" si="66"/>
        <v>-33.950915324619352</v>
      </c>
      <c r="AH353" s="174">
        <f t="shared" si="67"/>
        <v>-32.597544734204213</v>
      </c>
      <c r="AI353" s="172"/>
      <c r="AJ353" s="172"/>
      <c r="AK353" s="173">
        <f t="shared" si="68"/>
        <v>-31.180450663590779</v>
      </c>
      <c r="AL353" s="173">
        <f t="shared" si="69"/>
        <v>-31.304391477777763</v>
      </c>
      <c r="AM353" s="173">
        <f t="shared" si="70"/>
        <v>-31.056509849403795</v>
      </c>
      <c r="AN353" s="173">
        <f t="shared" si="71"/>
        <v>-31.428332291964743</v>
      </c>
      <c r="AO353" s="173">
        <f t="shared" si="72"/>
        <v>-30.932569035216815</v>
      </c>
      <c r="AP353" s="173">
        <f t="shared" si="73"/>
        <v>-31.552273106151727</v>
      </c>
      <c r="AQ353" s="173">
        <f t="shared" si="74"/>
        <v>-30.808628221029831</v>
      </c>
    </row>
    <row r="354" spans="1:43">
      <c r="A354" s="3">
        <v>353</v>
      </c>
      <c r="B354" s="98">
        <v>40164</v>
      </c>
      <c r="C354" s="8">
        <v>6.0999999999999999E-2</v>
      </c>
      <c r="D354" s="5">
        <v>106</v>
      </c>
      <c r="E354" s="5" t="s">
        <v>32</v>
      </c>
      <c r="F354" s="17">
        <v>-32.991750000000003</v>
      </c>
      <c r="G354" s="14">
        <v>42.59611025700557</v>
      </c>
      <c r="H354" s="17">
        <v>-31.175210575000001</v>
      </c>
      <c r="I354" s="5">
        <v>-31.289000000000001</v>
      </c>
      <c r="J354" s="17">
        <v>-33.137590000000003</v>
      </c>
      <c r="K354" s="69">
        <v>-31.170838651000008</v>
      </c>
      <c r="AF354" s="15">
        <f t="shared" si="65"/>
        <v>-33.274230029411783</v>
      </c>
      <c r="AG354" s="174">
        <f t="shared" si="66"/>
        <v>-33.950915324619352</v>
      </c>
      <c r="AH354" s="174">
        <f t="shared" si="67"/>
        <v>-32.597544734204213</v>
      </c>
      <c r="AI354" s="172"/>
      <c r="AJ354" s="172"/>
      <c r="AK354" s="173">
        <f t="shared" si="68"/>
        <v>-31.180450663590779</v>
      </c>
      <c r="AL354" s="173">
        <f t="shared" si="69"/>
        <v>-31.304391477777763</v>
      </c>
      <c r="AM354" s="173">
        <f t="shared" si="70"/>
        <v>-31.056509849403795</v>
      </c>
      <c r="AN354" s="173">
        <f t="shared" si="71"/>
        <v>-31.428332291964743</v>
      </c>
      <c r="AO354" s="173">
        <f t="shared" si="72"/>
        <v>-30.932569035216815</v>
      </c>
      <c r="AP354" s="173">
        <f t="shared" si="73"/>
        <v>-31.552273106151727</v>
      </c>
      <c r="AQ354" s="173">
        <f t="shared" si="74"/>
        <v>-30.808628221029831</v>
      </c>
    </row>
    <row r="355" spans="1:43">
      <c r="A355" s="3">
        <v>354</v>
      </c>
      <c r="B355" s="45">
        <v>40198</v>
      </c>
      <c r="C355" s="177">
        <v>5.8000000000000003E-2</v>
      </c>
      <c r="D355" s="167">
        <v>15</v>
      </c>
      <c r="E355" s="167" t="s">
        <v>171</v>
      </c>
      <c r="F355" s="22">
        <v>-33.002070000000003</v>
      </c>
      <c r="G355" s="158">
        <v>40.78870835403098</v>
      </c>
      <c r="H355" s="22">
        <v>-31.203491113999998</v>
      </c>
      <c r="I355" s="167" t="s">
        <v>217</v>
      </c>
      <c r="J355" s="156">
        <v>-33.002070000000003</v>
      </c>
      <c r="K355" s="156">
        <v>-31.203491113999998</v>
      </c>
      <c r="AF355" s="15">
        <f t="shared" si="65"/>
        <v>-33.274230029411783</v>
      </c>
      <c r="AG355" s="174">
        <f t="shared" si="66"/>
        <v>-33.950915324619352</v>
      </c>
      <c r="AH355" s="174">
        <f t="shared" si="67"/>
        <v>-32.597544734204213</v>
      </c>
      <c r="AI355" s="172"/>
      <c r="AJ355" s="172"/>
      <c r="AK355" s="173">
        <f t="shared" si="68"/>
        <v>-31.180450663590779</v>
      </c>
      <c r="AL355" s="173">
        <f t="shared" si="69"/>
        <v>-31.304391477777763</v>
      </c>
      <c r="AM355" s="173">
        <f t="shared" si="70"/>
        <v>-31.056509849403795</v>
      </c>
      <c r="AN355" s="173">
        <f t="shared" si="71"/>
        <v>-31.428332291964743</v>
      </c>
      <c r="AO355" s="173">
        <f t="shared" si="72"/>
        <v>-30.932569035216815</v>
      </c>
      <c r="AP355" s="173">
        <f t="shared" si="73"/>
        <v>-31.552273106151727</v>
      </c>
      <c r="AQ355" s="173">
        <f t="shared" si="74"/>
        <v>-30.808628221029831</v>
      </c>
    </row>
    <row r="356" spans="1:43">
      <c r="A356" s="3">
        <v>355</v>
      </c>
      <c r="B356" s="45">
        <v>40198</v>
      </c>
      <c r="C356" s="177">
        <v>5.8999999999999997E-2</v>
      </c>
      <c r="D356" s="167">
        <v>20</v>
      </c>
      <c r="E356" s="167" t="s">
        <v>160</v>
      </c>
      <c r="F356" s="22">
        <v>-33.003439999999998</v>
      </c>
      <c r="G356" s="158">
        <v>42.422750256891113</v>
      </c>
      <c r="H356" s="22">
        <v>-31.204875087999998</v>
      </c>
      <c r="I356" s="167" t="s">
        <v>217</v>
      </c>
      <c r="J356" s="156">
        <v>-33.003439999999998</v>
      </c>
      <c r="K356" s="156">
        <v>-31.204875087999998</v>
      </c>
      <c r="AF356" s="15">
        <f t="shared" si="65"/>
        <v>-33.274230029411783</v>
      </c>
      <c r="AG356" s="174">
        <f t="shared" si="66"/>
        <v>-33.950915324619352</v>
      </c>
      <c r="AH356" s="174">
        <f t="shared" si="67"/>
        <v>-32.597544734204213</v>
      </c>
      <c r="AI356" s="172"/>
      <c r="AJ356" s="172"/>
      <c r="AK356" s="173">
        <f t="shared" si="68"/>
        <v>-31.180450663590779</v>
      </c>
      <c r="AL356" s="173">
        <f t="shared" si="69"/>
        <v>-31.304391477777763</v>
      </c>
      <c r="AM356" s="173">
        <f t="shared" si="70"/>
        <v>-31.056509849403795</v>
      </c>
      <c r="AN356" s="173">
        <f t="shared" si="71"/>
        <v>-31.428332291964743</v>
      </c>
      <c r="AO356" s="173">
        <f t="shared" si="72"/>
        <v>-30.932569035216815</v>
      </c>
      <c r="AP356" s="173">
        <f t="shared" si="73"/>
        <v>-31.552273106151727</v>
      </c>
      <c r="AQ356" s="173">
        <f t="shared" si="74"/>
        <v>-30.808628221029831</v>
      </c>
    </row>
    <row r="357" spans="1:43">
      <c r="A357" s="3">
        <v>356</v>
      </c>
      <c r="B357" s="45">
        <v>40198</v>
      </c>
      <c r="C357" s="177">
        <v>4.9000000000000002E-2</v>
      </c>
      <c r="D357" s="167">
        <v>25</v>
      </c>
      <c r="E357" s="167" t="s">
        <v>163</v>
      </c>
      <c r="F357" s="22">
        <v>-32.956859999999999</v>
      </c>
      <c r="G357" s="158">
        <v>40.352970258802259</v>
      </c>
      <c r="H357" s="22">
        <v>-31.157819971999995</v>
      </c>
      <c r="I357" s="167" t="s">
        <v>217</v>
      </c>
      <c r="J357" s="156">
        <v>-32.956859999999999</v>
      </c>
      <c r="K357" s="156">
        <v>-31.157819971999995</v>
      </c>
      <c r="AF357" s="15">
        <f t="shared" si="65"/>
        <v>-33.274230029411783</v>
      </c>
      <c r="AG357" s="174">
        <f t="shared" si="66"/>
        <v>-33.950915324619352</v>
      </c>
      <c r="AH357" s="174">
        <f t="shared" si="67"/>
        <v>-32.597544734204213</v>
      </c>
      <c r="AI357" s="172"/>
      <c r="AJ357" s="172"/>
      <c r="AK357" s="173">
        <f t="shared" si="68"/>
        <v>-31.180450663590779</v>
      </c>
      <c r="AL357" s="173">
        <f t="shared" si="69"/>
        <v>-31.304391477777763</v>
      </c>
      <c r="AM357" s="173">
        <f t="shared" si="70"/>
        <v>-31.056509849403795</v>
      </c>
      <c r="AN357" s="173">
        <f t="shared" si="71"/>
        <v>-31.428332291964743</v>
      </c>
      <c r="AO357" s="173">
        <f t="shared" si="72"/>
        <v>-30.932569035216815</v>
      </c>
      <c r="AP357" s="173">
        <f t="shared" si="73"/>
        <v>-31.552273106151727</v>
      </c>
      <c r="AQ357" s="173">
        <f t="shared" si="74"/>
        <v>-30.808628221029831</v>
      </c>
    </row>
    <row r="358" spans="1:43">
      <c r="A358" s="3">
        <v>357</v>
      </c>
      <c r="B358" s="45">
        <v>40198</v>
      </c>
      <c r="C358" s="177">
        <v>5.6000000000000001E-2</v>
      </c>
      <c r="D358" s="167">
        <v>31</v>
      </c>
      <c r="E358" s="167" t="s">
        <v>164</v>
      </c>
      <c r="F358" s="22">
        <v>-32.986310000000003</v>
      </c>
      <c r="G358" s="158">
        <v>41.327261539713362</v>
      </c>
      <c r="H358" s="22">
        <v>-31.187570361999999</v>
      </c>
      <c r="I358" s="167" t="s">
        <v>217</v>
      </c>
      <c r="J358" s="156">
        <v>-32.986310000000003</v>
      </c>
      <c r="K358" s="156">
        <v>-31.187570361999999</v>
      </c>
      <c r="AF358" s="15">
        <f t="shared" si="65"/>
        <v>-33.274230029411783</v>
      </c>
      <c r="AG358" s="174">
        <f t="shared" si="66"/>
        <v>-33.950915324619352</v>
      </c>
      <c r="AH358" s="174">
        <f t="shared" si="67"/>
        <v>-32.597544734204213</v>
      </c>
      <c r="AI358" s="172"/>
      <c r="AJ358" s="172"/>
      <c r="AK358" s="173">
        <f t="shared" si="68"/>
        <v>-31.180450663590779</v>
      </c>
      <c r="AL358" s="173">
        <f t="shared" si="69"/>
        <v>-31.304391477777763</v>
      </c>
      <c r="AM358" s="173">
        <f t="shared" si="70"/>
        <v>-31.056509849403795</v>
      </c>
      <c r="AN358" s="173">
        <f t="shared" si="71"/>
        <v>-31.428332291964743</v>
      </c>
      <c r="AO358" s="173">
        <f t="shared" si="72"/>
        <v>-30.932569035216815</v>
      </c>
      <c r="AP358" s="173">
        <f t="shared" si="73"/>
        <v>-31.552273106151727</v>
      </c>
      <c r="AQ358" s="173">
        <f t="shared" si="74"/>
        <v>-30.808628221029831</v>
      </c>
    </row>
    <row r="359" spans="1:43">
      <c r="A359" s="3">
        <v>358</v>
      </c>
      <c r="B359" s="45">
        <v>40198</v>
      </c>
      <c r="C359" s="177">
        <v>5.5E-2</v>
      </c>
      <c r="D359" s="167">
        <v>36</v>
      </c>
      <c r="E359" s="167" t="s">
        <v>165</v>
      </c>
      <c r="F359" s="22">
        <v>-32.954509999999999</v>
      </c>
      <c r="G359" s="158">
        <v>41.882773125984052</v>
      </c>
      <c r="H359" s="22">
        <v>-31.155446001999994</v>
      </c>
      <c r="I359" s="167" t="s">
        <v>217</v>
      </c>
      <c r="J359" s="156">
        <v>-32.954509999999999</v>
      </c>
      <c r="K359" s="156">
        <v>-31.155446001999994</v>
      </c>
      <c r="AF359" s="15">
        <f t="shared" si="65"/>
        <v>-33.274230029411783</v>
      </c>
      <c r="AG359" s="174">
        <f t="shared" si="66"/>
        <v>-33.950915324619352</v>
      </c>
      <c r="AH359" s="174">
        <f t="shared" si="67"/>
        <v>-32.597544734204213</v>
      </c>
      <c r="AI359" s="172"/>
      <c r="AJ359" s="172"/>
      <c r="AK359" s="173">
        <f t="shared" si="68"/>
        <v>-31.180450663590779</v>
      </c>
      <c r="AL359" s="173">
        <f t="shared" si="69"/>
        <v>-31.304391477777763</v>
      </c>
      <c r="AM359" s="173">
        <f t="shared" si="70"/>
        <v>-31.056509849403795</v>
      </c>
      <c r="AN359" s="173">
        <f t="shared" si="71"/>
        <v>-31.428332291964743</v>
      </c>
      <c r="AO359" s="173">
        <f t="shared" si="72"/>
        <v>-30.932569035216815</v>
      </c>
      <c r="AP359" s="173">
        <f t="shared" si="73"/>
        <v>-31.552273106151727</v>
      </c>
      <c r="AQ359" s="173">
        <f t="shared" si="74"/>
        <v>-30.808628221029831</v>
      </c>
    </row>
    <row r="360" spans="1:43">
      <c r="A360" s="3">
        <v>359</v>
      </c>
      <c r="B360" s="45">
        <v>40198</v>
      </c>
      <c r="C360" s="177">
        <v>6.3E-2</v>
      </c>
      <c r="D360" s="167">
        <v>39</v>
      </c>
      <c r="E360" s="167" t="s">
        <v>166</v>
      </c>
      <c r="F360" s="22">
        <v>-33.016399999999997</v>
      </c>
      <c r="G360" s="158">
        <v>42.044174979718754</v>
      </c>
      <c r="H360" s="22">
        <v>-31.217967279999993</v>
      </c>
      <c r="I360" s="167" t="s">
        <v>217</v>
      </c>
      <c r="J360" s="156">
        <v>-33.016399999999997</v>
      </c>
      <c r="K360" s="156">
        <v>-31.217967279999993</v>
      </c>
      <c r="AF360" s="15">
        <f t="shared" si="65"/>
        <v>-33.274230029411783</v>
      </c>
      <c r="AG360" s="174">
        <f t="shared" si="66"/>
        <v>-33.950915324619352</v>
      </c>
      <c r="AH360" s="174">
        <f t="shared" si="67"/>
        <v>-32.597544734204213</v>
      </c>
      <c r="AI360" s="172"/>
      <c r="AJ360" s="172"/>
      <c r="AK360" s="173">
        <f t="shared" si="68"/>
        <v>-31.180450663590779</v>
      </c>
      <c r="AL360" s="173">
        <f t="shared" si="69"/>
        <v>-31.304391477777763</v>
      </c>
      <c r="AM360" s="173">
        <f t="shared" si="70"/>
        <v>-31.056509849403795</v>
      </c>
      <c r="AN360" s="173">
        <f t="shared" si="71"/>
        <v>-31.428332291964743</v>
      </c>
      <c r="AO360" s="173">
        <f t="shared" si="72"/>
        <v>-30.932569035216815</v>
      </c>
      <c r="AP360" s="173">
        <f t="shared" si="73"/>
        <v>-31.552273106151727</v>
      </c>
      <c r="AQ360" s="173">
        <f t="shared" si="74"/>
        <v>-30.808628221029831</v>
      </c>
    </row>
    <row r="361" spans="1:43">
      <c r="A361" s="3">
        <v>360</v>
      </c>
      <c r="B361" s="45">
        <v>40198</v>
      </c>
      <c r="C361" s="177">
        <v>5.5E-2</v>
      </c>
      <c r="D361" s="167">
        <v>42</v>
      </c>
      <c r="E361" s="167" t="s">
        <v>208</v>
      </c>
      <c r="F361" s="22">
        <v>-32.979230000000001</v>
      </c>
      <c r="G361" s="158">
        <v>41.390332166944418</v>
      </c>
      <c r="H361" s="22">
        <v>-31.180418145999997</v>
      </c>
      <c r="I361" s="167" t="s">
        <v>217</v>
      </c>
      <c r="J361" s="156">
        <v>-32.979230000000001</v>
      </c>
      <c r="K361" s="156">
        <v>-31.180418145999997</v>
      </c>
      <c r="AF361" s="15">
        <f t="shared" si="65"/>
        <v>-33.274230029411783</v>
      </c>
      <c r="AG361" s="174">
        <f t="shared" si="66"/>
        <v>-33.950915324619352</v>
      </c>
      <c r="AH361" s="174">
        <f t="shared" si="67"/>
        <v>-32.597544734204213</v>
      </c>
      <c r="AI361" s="172"/>
      <c r="AJ361" s="172"/>
      <c r="AK361" s="173">
        <f t="shared" si="68"/>
        <v>-31.180450663590779</v>
      </c>
      <c r="AL361" s="173">
        <f t="shared" si="69"/>
        <v>-31.304391477777763</v>
      </c>
      <c r="AM361" s="173">
        <f t="shared" si="70"/>
        <v>-31.056509849403795</v>
      </c>
      <c r="AN361" s="173">
        <f t="shared" si="71"/>
        <v>-31.428332291964743</v>
      </c>
      <c r="AO361" s="173">
        <f t="shared" si="72"/>
        <v>-30.932569035216815</v>
      </c>
      <c r="AP361" s="173">
        <f t="shared" si="73"/>
        <v>-31.552273106151727</v>
      </c>
      <c r="AQ361" s="173">
        <f t="shared" si="74"/>
        <v>-30.808628221029831</v>
      </c>
    </row>
    <row r="362" spans="1:43">
      <c r="A362" s="3">
        <v>361</v>
      </c>
      <c r="B362" s="45">
        <v>40198</v>
      </c>
      <c r="C362" s="177">
        <v>5.3999999999999999E-2</v>
      </c>
      <c r="D362" s="167">
        <v>45</v>
      </c>
      <c r="E362" s="167" t="s">
        <v>209</v>
      </c>
      <c r="F362" s="22">
        <v>-32.962760000000003</v>
      </c>
      <c r="G362" s="158">
        <v>40.638303521834779</v>
      </c>
      <c r="H362" s="22">
        <v>-31.163780152000005</v>
      </c>
      <c r="I362" s="167" t="s">
        <v>217</v>
      </c>
      <c r="J362" s="156">
        <v>-32.962760000000003</v>
      </c>
      <c r="K362" s="156">
        <v>-31.163780152000005</v>
      </c>
      <c r="AF362" s="15">
        <f t="shared" si="65"/>
        <v>-33.274230029411783</v>
      </c>
      <c r="AG362" s="174">
        <f t="shared" si="66"/>
        <v>-33.950915324619352</v>
      </c>
      <c r="AH362" s="174">
        <f t="shared" si="67"/>
        <v>-32.597544734204213</v>
      </c>
      <c r="AI362" s="172"/>
      <c r="AJ362" s="172"/>
      <c r="AK362" s="173">
        <f t="shared" si="68"/>
        <v>-31.180450663590779</v>
      </c>
      <c r="AL362" s="173">
        <f t="shared" si="69"/>
        <v>-31.304391477777763</v>
      </c>
      <c r="AM362" s="173">
        <f t="shared" si="70"/>
        <v>-31.056509849403795</v>
      </c>
      <c r="AN362" s="173">
        <f t="shared" si="71"/>
        <v>-31.428332291964743</v>
      </c>
      <c r="AO362" s="173">
        <f t="shared" si="72"/>
        <v>-30.932569035216815</v>
      </c>
      <c r="AP362" s="173">
        <f t="shared" si="73"/>
        <v>-31.552273106151727</v>
      </c>
      <c r="AQ362" s="173">
        <f t="shared" si="74"/>
        <v>-30.808628221029831</v>
      </c>
    </row>
    <row r="363" spans="1:43">
      <c r="A363" s="3">
        <v>362</v>
      </c>
      <c r="B363" s="45">
        <v>40199</v>
      </c>
      <c r="C363" s="177">
        <v>6.3E-2</v>
      </c>
      <c r="D363" s="167">
        <v>15</v>
      </c>
      <c r="E363" s="167" t="s">
        <v>171</v>
      </c>
      <c r="F363" s="22">
        <v>-33.028120000000001</v>
      </c>
      <c r="G363" s="158">
        <v>43.459156780230607</v>
      </c>
      <c r="H363" s="22">
        <v>-31.227058672000005</v>
      </c>
      <c r="I363" s="167" t="s">
        <v>217</v>
      </c>
      <c r="J363" s="22">
        <v>-33.135509999999996</v>
      </c>
      <c r="K363" s="22">
        <v>-31.226970733999998</v>
      </c>
      <c r="AF363" s="15">
        <f t="shared" si="65"/>
        <v>-33.274230029411783</v>
      </c>
      <c r="AG363" s="174">
        <f t="shared" si="66"/>
        <v>-33.950915324619352</v>
      </c>
      <c r="AH363" s="174">
        <f t="shared" si="67"/>
        <v>-32.597544734204213</v>
      </c>
      <c r="AI363" s="172"/>
      <c r="AJ363" s="172"/>
      <c r="AK363" s="173">
        <f t="shared" si="68"/>
        <v>-31.180450663590779</v>
      </c>
      <c r="AL363" s="173">
        <f t="shared" si="69"/>
        <v>-31.304391477777763</v>
      </c>
      <c r="AM363" s="173">
        <f t="shared" si="70"/>
        <v>-31.056509849403795</v>
      </c>
      <c r="AN363" s="173">
        <f t="shared" si="71"/>
        <v>-31.428332291964743</v>
      </c>
      <c r="AO363" s="173">
        <f t="shared" si="72"/>
        <v>-30.932569035216815</v>
      </c>
      <c r="AP363" s="173">
        <f t="shared" si="73"/>
        <v>-31.552273106151727</v>
      </c>
      <c r="AQ363" s="173">
        <f t="shared" si="74"/>
        <v>-30.808628221029831</v>
      </c>
    </row>
    <row r="364" spans="1:43">
      <c r="A364" s="3">
        <v>363</v>
      </c>
      <c r="B364" s="45">
        <v>40199</v>
      </c>
      <c r="C364" s="177">
        <v>5.3999999999999999E-2</v>
      </c>
      <c r="D364" s="167">
        <v>20</v>
      </c>
      <c r="E364" s="167" t="s">
        <v>160</v>
      </c>
      <c r="F364" s="22">
        <v>-33.100569999999998</v>
      </c>
      <c r="G364" s="158">
        <v>42.945247693595633</v>
      </c>
      <c r="H364" s="22">
        <v>-31.300638892000002</v>
      </c>
      <c r="I364" s="167" t="s">
        <v>217</v>
      </c>
      <c r="J364" s="22">
        <v>-33.228659999999998</v>
      </c>
      <c r="K364" s="22">
        <v>-31.320437444</v>
      </c>
      <c r="AF364" s="15">
        <f t="shared" si="65"/>
        <v>-33.274230029411783</v>
      </c>
      <c r="AG364" s="174">
        <f t="shared" si="66"/>
        <v>-33.950915324619352</v>
      </c>
      <c r="AH364" s="174">
        <f t="shared" si="67"/>
        <v>-32.597544734204213</v>
      </c>
      <c r="AI364" s="172"/>
      <c r="AJ364" s="172"/>
      <c r="AK364" s="173">
        <f t="shared" si="68"/>
        <v>-31.180450663590779</v>
      </c>
      <c r="AL364" s="173">
        <f t="shared" si="69"/>
        <v>-31.304391477777763</v>
      </c>
      <c r="AM364" s="173">
        <f t="shared" si="70"/>
        <v>-31.056509849403795</v>
      </c>
      <c r="AN364" s="173">
        <f t="shared" si="71"/>
        <v>-31.428332291964743</v>
      </c>
      <c r="AO364" s="173">
        <f t="shared" si="72"/>
        <v>-30.932569035216815</v>
      </c>
      <c r="AP364" s="173">
        <f t="shared" si="73"/>
        <v>-31.552273106151727</v>
      </c>
      <c r="AQ364" s="173">
        <f t="shared" si="74"/>
        <v>-30.808628221029831</v>
      </c>
    </row>
    <row r="365" spans="1:43">
      <c r="A365" s="3">
        <v>364</v>
      </c>
      <c r="B365" s="45">
        <v>40199</v>
      </c>
      <c r="C365" s="177">
        <v>6.4000000000000001E-2</v>
      </c>
      <c r="D365" s="167">
        <v>25</v>
      </c>
      <c r="E365" s="167" t="s">
        <v>163</v>
      </c>
      <c r="F365" s="22">
        <v>-33.032649999999997</v>
      </c>
      <c r="G365" s="158">
        <v>42.459699317231085</v>
      </c>
      <c r="H365" s="22">
        <v>-31.23165934</v>
      </c>
      <c r="I365" s="167" t="s">
        <v>217</v>
      </c>
      <c r="J365" s="22">
        <v>-33.140909999999998</v>
      </c>
      <c r="K365" s="22">
        <v>-31.232389093999998</v>
      </c>
      <c r="AF365" s="15">
        <f t="shared" si="65"/>
        <v>-33.274230029411783</v>
      </c>
      <c r="AG365" s="174">
        <f t="shared" si="66"/>
        <v>-33.950915324619352</v>
      </c>
      <c r="AH365" s="174">
        <f t="shared" si="67"/>
        <v>-32.597544734204213</v>
      </c>
      <c r="AI365" s="172"/>
      <c r="AJ365" s="172"/>
      <c r="AK365" s="173">
        <f t="shared" si="68"/>
        <v>-31.180450663590779</v>
      </c>
      <c r="AL365" s="173">
        <f t="shared" si="69"/>
        <v>-31.304391477777763</v>
      </c>
      <c r="AM365" s="173">
        <f t="shared" si="70"/>
        <v>-31.056509849403795</v>
      </c>
      <c r="AN365" s="173">
        <f t="shared" si="71"/>
        <v>-31.428332291964743</v>
      </c>
      <c r="AO365" s="173">
        <f t="shared" si="72"/>
        <v>-30.932569035216815</v>
      </c>
      <c r="AP365" s="173">
        <f t="shared" si="73"/>
        <v>-31.552273106151727</v>
      </c>
      <c r="AQ365" s="173">
        <f t="shared" si="74"/>
        <v>-30.808628221029831</v>
      </c>
    </row>
    <row r="366" spans="1:43">
      <c r="A366" s="3">
        <v>365</v>
      </c>
      <c r="B366" s="45">
        <v>40199</v>
      </c>
      <c r="C366" s="177">
        <v>6.6000000000000003E-2</v>
      </c>
      <c r="D366" s="167">
        <v>31</v>
      </c>
      <c r="E366" s="167" t="s">
        <v>164</v>
      </c>
      <c r="F366" s="22">
        <v>-32.995699999999999</v>
      </c>
      <c r="G366" s="158">
        <v>42.968676850130805</v>
      </c>
      <c r="H366" s="22">
        <v>-31.194132920000001</v>
      </c>
      <c r="I366" s="167" t="s">
        <v>217</v>
      </c>
      <c r="J366" s="22">
        <v>-33.098950000000002</v>
      </c>
      <c r="K366" s="22">
        <v>-31.190286430000008</v>
      </c>
      <c r="AF366" s="15">
        <f t="shared" si="65"/>
        <v>-33.274230029411783</v>
      </c>
      <c r="AG366" s="174">
        <f t="shared" si="66"/>
        <v>-33.950915324619352</v>
      </c>
      <c r="AH366" s="174">
        <f t="shared" si="67"/>
        <v>-32.597544734204213</v>
      </c>
      <c r="AI366" s="172"/>
      <c r="AJ366" s="172"/>
      <c r="AK366" s="173">
        <f t="shared" si="68"/>
        <v>-31.180450663590779</v>
      </c>
      <c r="AL366" s="173">
        <f t="shared" si="69"/>
        <v>-31.304391477777763</v>
      </c>
      <c r="AM366" s="173">
        <f t="shared" si="70"/>
        <v>-31.056509849403795</v>
      </c>
      <c r="AN366" s="173">
        <f t="shared" si="71"/>
        <v>-31.428332291964743</v>
      </c>
      <c r="AO366" s="173">
        <f t="shared" si="72"/>
        <v>-30.932569035216815</v>
      </c>
      <c r="AP366" s="173">
        <f t="shared" si="73"/>
        <v>-31.552273106151727</v>
      </c>
      <c r="AQ366" s="173">
        <f t="shared" si="74"/>
        <v>-30.808628221029831</v>
      </c>
    </row>
    <row r="367" spans="1:43">
      <c r="A367" s="3">
        <v>366</v>
      </c>
      <c r="B367" s="45">
        <v>40199</v>
      </c>
      <c r="C367" s="177">
        <v>6.6000000000000003E-2</v>
      </c>
      <c r="D367" s="167">
        <v>36</v>
      </c>
      <c r="E367" s="167" t="s">
        <v>165</v>
      </c>
      <c r="F367" s="22">
        <v>-33.013530000000003</v>
      </c>
      <c r="G367" s="158">
        <v>42.98455928934122</v>
      </c>
      <c r="H367" s="22">
        <v>-31.212241068000004</v>
      </c>
      <c r="I367" s="167" t="s">
        <v>217</v>
      </c>
      <c r="J367" s="22">
        <v>-33.116959999999999</v>
      </c>
      <c r="K367" s="22">
        <v>-31.208357663999998</v>
      </c>
      <c r="AF367" s="15">
        <f t="shared" si="65"/>
        <v>-33.274230029411783</v>
      </c>
      <c r="AG367" s="174">
        <f t="shared" si="66"/>
        <v>-33.950915324619352</v>
      </c>
      <c r="AH367" s="174">
        <f t="shared" si="67"/>
        <v>-32.597544734204213</v>
      </c>
      <c r="AI367" s="172"/>
      <c r="AJ367" s="172"/>
      <c r="AK367" s="173">
        <f t="shared" si="68"/>
        <v>-31.180450663590779</v>
      </c>
      <c r="AL367" s="173">
        <f t="shared" si="69"/>
        <v>-31.304391477777763</v>
      </c>
      <c r="AM367" s="173">
        <f t="shared" si="70"/>
        <v>-31.056509849403795</v>
      </c>
      <c r="AN367" s="173">
        <f t="shared" si="71"/>
        <v>-31.428332291964743</v>
      </c>
      <c r="AO367" s="173">
        <f t="shared" si="72"/>
        <v>-30.932569035216815</v>
      </c>
      <c r="AP367" s="173">
        <f t="shared" si="73"/>
        <v>-31.552273106151727</v>
      </c>
      <c r="AQ367" s="173">
        <f t="shared" si="74"/>
        <v>-30.808628221029831</v>
      </c>
    </row>
    <row r="368" spans="1:43">
      <c r="A368" s="3">
        <v>367</v>
      </c>
      <c r="B368" s="45">
        <v>40199</v>
      </c>
      <c r="C368" s="177">
        <v>6.5000000000000002E-2</v>
      </c>
      <c r="D368" s="167">
        <v>39</v>
      </c>
      <c r="E368" s="167" t="s">
        <v>166</v>
      </c>
      <c r="F368" s="22">
        <v>-32.928330000000003</v>
      </c>
      <c r="G368" s="158">
        <v>45.075756912117235</v>
      </c>
      <c r="H368" s="22">
        <v>-31.125711948000003</v>
      </c>
      <c r="I368" s="167" t="s">
        <v>217</v>
      </c>
      <c r="J368" s="22">
        <v>-33.027479999999997</v>
      </c>
      <c r="K368" s="22">
        <v>-31.118573431999998</v>
      </c>
      <c r="AF368" s="15">
        <f t="shared" si="65"/>
        <v>-33.274230029411783</v>
      </c>
      <c r="AG368" s="174">
        <f t="shared" si="66"/>
        <v>-33.950915324619352</v>
      </c>
      <c r="AH368" s="174">
        <f t="shared" si="67"/>
        <v>-32.597544734204213</v>
      </c>
      <c r="AI368" s="172"/>
      <c r="AJ368" s="172"/>
      <c r="AK368" s="173">
        <f t="shared" si="68"/>
        <v>-31.180450663590779</v>
      </c>
      <c r="AL368" s="173">
        <f t="shared" si="69"/>
        <v>-31.304391477777763</v>
      </c>
      <c r="AM368" s="173">
        <f t="shared" si="70"/>
        <v>-31.056509849403795</v>
      </c>
      <c r="AN368" s="173">
        <f t="shared" si="71"/>
        <v>-31.428332291964743</v>
      </c>
      <c r="AO368" s="173">
        <f t="shared" si="72"/>
        <v>-30.932569035216815</v>
      </c>
      <c r="AP368" s="173">
        <f t="shared" si="73"/>
        <v>-31.552273106151727</v>
      </c>
      <c r="AQ368" s="173">
        <f t="shared" si="74"/>
        <v>-30.808628221029831</v>
      </c>
    </row>
    <row r="369" spans="1:43">
      <c r="A369" s="3">
        <v>368</v>
      </c>
      <c r="B369" s="45">
        <v>40199</v>
      </c>
      <c r="C369" s="177">
        <v>0.06</v>
      </c>
      <c r="D369" s="167">
        <v>42</v>
      </c>
      <c r="E369" s="167" t="s">
        <v>208</v>
      </c>
      <c r="F369" s="22">
        <v>-33.003019999999999</v>
      </c>
      <c r="G369" s="158">
        <v>41.519619706644491</v>
      </c>
      <c r="H369" s="22">
        <v>-31.201567112000006</v>
      </c>
      <c r="I369" s="167" t="s">
        <v>217</v>
      </c>
      <c r="J369" s="22">
        <v>-33.120849999999997</v>
      </c>
      <c r="K369" s="22">
        <v>-31.212260889999996</v>
      </c>
      <c r="AF369" s="15">
        <f t="shared" si="65"/>
        <v>-33.274230029411783</v>
      </c>
      <c r="AG369" s="174">
        <f t="shared" si="66"/>
        <v>-33.950915324619352</v>
      </c>
      <c r="AH369" s="174">
        <f t="shared" si="67"/>
        <v>-32.597544734204213</v>
      </c>
      <c r="AI369" s="172"/>
      <c r="AJ369" s="172"/>
      <c r="AK369" s="173">
        <f t="shared" si="68"/>
        <v>-31.180450663590779</v>
      </c>
      <c r="AL369" s="173">
        <f t="shared" si="69"/>
        <v>-31.304391477777763</v>
      </c>
      <c r="AM369" s="173">
        <f t="shared" si="70"/>
        <v>-31.056509849403795</v>
      </c>
      <c r="AN369" s="173">
        <f t="shared" si="71"/>
        <v>-31.428332291964743</v>
      </c>
      <c r="AO369" s="173">
        <f t="shared" si="72"/>
        <v>-30.932569035216815</v>
      </c>
      <c r="AP369" s="173">
        <f t="shared" si="73"/>
        <v>-31.552273106151727</v>
      </c>
      <c r="AQ369" s="173">
        <f t="shared" si="74"/>
        <v>-30.808628221029831</v>
      </c>
    </row>
    <row r="370" spans="1:43">
      <c r="A370" s="3">
        <v>369</v>
      </c>
      <c r="B370" s="45">
        <v>40199</v>
      </c>
      <c r="C370" s="177">
        <v>6.7000000000000004E-2</v>
      </c>
      <c r="D370" s="167">
        <v>45</v>
      </c>
      <c r="E370" s="167" t="s">
        <v>209</v>
      </c>
      <c r="F370" s="22">
        <v>-33.046210000000002</v>
      </c>
      <c r="G370" s="158">
        <v>43.286248606056432</v>
      </c>
      <c r="H370" s="22">
        <v>-31.245430876000007</v>
      </c>
      <c r="I370" s="167" t="s">
        <v>217</v>
      </c>
      <c r="J370" s="22">
        <v>-33.147730000000003</v>
      </c>
      <c r="K370" s="22">
        <v>-31.239232282000003</v>
      </c>
      <c r="AF370" s="15">
        <f t="shared" si="65"/>
        <v>-33.274230029411783</v>
      </c>
      <c r="AG370" s="174">
        <f t="shared" si="66"/>
        <v>-33.950915324619352</v>
      </c>
      <c r="AH370" s="174">
        <f t="shared" si="67"/>
        <v>-32.597544734204213</v>
      </c>
      <c r="AI370" s="172"/>
      <c r="AJ370" s="172"/>
      <c r="AK370" s="173">
        <f t="shared" si="68"/>
        <v>-31.180450663590779</v>
      </c>
      <c r="AL370" s="173">
        <f t="shared" si="69"/>
        <v>-31.304391477777763</v>
      </c>
      <c r="AM370" s="173">
        <f t="shared" si="70"/>
        <v>-31.056509849403795</v>
      </c>
      <c r="AN370" s="173">
        <f t="shared" si="71"/>
        <v>-31.428332291964743</v>
      </c>
      <c r="AO370" s="173">
        <f t="shared" si="72"/>
        <v>-30.932569035216815</v>
      </c>
      <c r="AP370" s="173">
        <f t="shared" si="73"/>
        <v>-31.552273106151727</v>
      </c>
      <c r="AQ370" s="173">
        <f t="shared" si="74"/>
        <v>-30.808628221029831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C2:K10"/>
  <sheetViews>
    <sheetView tabSelected="1" workbookViewId="0">
      <selection activeCell="S66" sqref="S66"/>
    </sheetView>
  </sheetViews>
  <sheetFormatPr defaultRowHeight="15"/>
  <cols>
    <col min="3" max="3" width="10.5703125" bestFit="1" customWidth="1"/>
    <col min="7" max="7" width="10.5703125" bestFit="1" customWidth="1"/>
    <col min="9" max="9" width="1.5703125" customWidth="1"/>
    <col min="18" max="18" width="4.42578125" customWidth="1"/>
  </cols>
  <sheetData>
    <row r="2" spans="3:11">
      <c r="C2" s="166"/>
      <c r="G2" s="21"/>
      <c r="K2" s="22"/>
    </row>
    <row r="3" spans="3:11">
      <c r="C3" s="162"/>
      <c r="G3" s="17"/>
      <c r="K3" s="22"/>
    </row>
    <row r="4" spans="3:11">
      <c r="C4" s="166"/>
      <c r="G4" s="162"/>
      <c r="K4" s="22"/>
    </row>
    <row r="5" spans="3:11">
      <c r="C5" s="21"/>
      <c r="G5" s="21"/>
      <c r="K5" s="22"/>
    </row>
    <row r="6" spans="3:11">
      <c r="C6" s="162"/>
      <c r="G6" s="21"/>
      <c r="K6" s="22"/>
    </row>
    <row r="7" spans="3:11">
      <c r="C7" s="166"/>
      <c r="G7" s="162"/>
      <c r="K7" s="22"/>
    </row>
    <row r="8" spans="3:11">
      <c r="C8" s="21"/>
      <c r="G8" s="21"/>
      <c r="K8" s="22"/>
    </row>
    <row r="9" spans="3:11">
      <c r="C9" s="21"/>
      <c r="G9" s="21"/>
      <c r="K9" s="22"/>
    </row>
    <row r="10" spans="3:11">
      <c r="C10" s="21"/>
      <c r="G10" s="21"/>
      <c r="K10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 Charts Combined</vt:lpstr>
      <vt:lpstr>CO2-JGC Vert</vt:lpstr>
      <vt:lpstr>CO2-Fish Meal Vert</vt:lpstr>
      <vt:lpstr>CO2-Caffeine Vert</vt:lpstr>
      <vt:lpstr>Nov 2010</vt:lpstr>
    </vt:vector>
  </TitlesOfParts>
  <Company>Hamilton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College</dc:creator>
  <cp:lastModifiedBy>bwegter</cp:lastModifiedBy>
  <cp:lastPrinted>2010-02-15T21:02:06Z</cp:lastPrinted>
  <dcterms:created xsi:type="dcterms:W3CDTF">2008-12-02T18:07:58Z</dcterms:created>
  <dcterms:modified xsi:type="dcterms:W3CDTF">2010-12-07T19:18:06Z</dcterms:modified>
</cp:coreProperties>
</file>